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1 года\Мониторинг по приказу Минфина 65\запрос к 01.12\"/>
    </mc:Choice>
  </mc:AlternateContent>
  <bookViews>
    <workbookView xWindow="0" yWindow="0" windowWidth="28800" windowHeight="11616"/>
  </bookViews>
  <sheets>
    <sheet name="Приказ 65" sheetId="2" r:id="rId1"/>
  </sheets>
  <definedNames>
    <definedName name="_xlnm.Print_Titles" localSheetId="0">'Приказ 65'!$6:$6</definedName>
    <definedName name="_xlnm.Print_Area" localSheetId="0">'Приказ 65'!$A$1:$L$304</definedName>
  </definedNames>
  <calcPr calcId="152511"/>
</workbook>
</file>

<file path=xl/calcChain.xml><?xml version="1.0" encoding="utf-8"?>
<calcChain xmlns="http://schemas.openxmlformats.org/spreadsheetml/2006/main">
  <c r="H72" i="2" l="1"/>
  <c r="I72" i="2"/>
  <c r="J72" i="2"/>
  <c r="K72" i="2"/>
  <c r="G72" i="2"/>
  <c r="H73" i="2"/>
  <c r="I73" i="2"/>
  <c r="J73" i="2"/>
  <c r="K73" i="2"/>
  <c r="G73" i="2"/>
  <c r="H302" i="2"/>
  <c r="I302" i="2"/>
  <c r="J302" i="2"/>
  <c r="K302" i="2"/>
  <c r="H301" i="2"/>
  <c r="I301" i="2"/>
  <c r="J301" i="2"/>
  <c r="J297" i="2" s="1"/>
  <c r="J292" i="2" s="1"/>
  <c r="J291" i="2" s="1"/>
  <c r="J290" i="2" s="1"/>
  <c r="K301" i="2"/>
  <c r="H299" i="2"/>
  <c r="I299" i="2"/>
  <c r="J299" i="2"/>
  <c r="K299" i="2"/>
  <c r="H298" i="2"/>
  <c r="I298" i="2"/>
  <c r="I297" i="2" s="1"/>
  <c r="I292" i="2" s="1"/>
  <c r="I291" i="2" s="1"/>
  <c r="I290" i="2" s="1"/>
  <c r="J298" i="2"/>
  <c r="K298" i="2"/>
  <c r="H297" i="2"/>
  <c r="H295" i="2"/>
  <c r="I295" i="2"/>
  <c r="J295" i="2"/>
  <c r="K295" i="2"/>
  <c r="K294" i="2" s="1"/>
  <c r="K293" i="2" s="1"/>
  <c r="H294" i="2"/>
  <c r="I294" i="2"/>
  <c r="J294" i="2"/>
  <c r="H293" i="2"/>
  <c r="I293" i="2"/>
  <c r="J293" i="2"/>
  <c r="H292" i="2"/>
  <c r="H291" i="2" s="1"/>
  <c r="H290" i="2" s="1"/>
  <c r="H288" i="2"/>
  <c r="I288" i="2"/>
  <c r="J288" i="2"/>
  <c r="K288" i="2"/>
  <c r="H287" i="2"/>
  <c r="I287" i="2"/>
  <c r="J287" i="2"/>
  <c r="K287" i="2"/>
  <c r="H286" i="2"/>
  <c r="I286" i="2"/>
  <c r="J286" i="2"/>
  <c r="K286" i="2"/>
  <c r="H284" i="2"/>
  <c r="I284" i="2"/>
  <c r="J284" i="2"/>
  <c r="K284" i="2"/>
  <c r="H283" i="2"/>
  <c r="I283" i="2"/>
  <c r="J283" i="2"/>
  <c r="K283" i="2"/>
  <c r="K282" i="2" s="1"/>
  <c r="K281" i="2" s="1"/>
  <c r="H282" i="2"/>
  <c r="I282" i="2"/>
  <c r="J282" i="2"/>
  <c r="J281" i="2" s="1"/>
  <c r="L282" i="2"/>
  <c r="H281" i="2"/>
  <c r="I281" i="2"/>
  <c r="H279" i="2"/>
  <c r="H278" i="2" s="1"/>
  <c r="H277" i="2" s="1"/>
  <c r="H276" i="2" s="1"/>
  <c r="I279" i="2"/>
  <c r="J279" i="2"/>
  <c r="J278" i="2" s="1"/>
  <c r="J277" i="2" s="1"/>
  <c r="J276" i="2" s="1"/>
  <c r="K279" i="2"/>
  <c r="I278" i="2"/>
  <c r="K278" i="2"/>
  <c r="I277" i="2"/>
  <c r="K277" i="2"/>
  <c r="L277" i="2"/>
  <c r="I276" i="2"/>
  <c r="K276" i="2"/>
  <c r="H274" i="2"/>
  <c r="I274" i="2"/>
  <c r="J274" i="2"/>
  <c r="K274" i="2"/>
  <c r="H273" i="2"/>
  <c r="I273" i="2"/>
  <c r="J273" i="2"/>
  <c r="K273" i="2"/>
  <c r="H272" i="2"/>
  <c r="I272" i="2"/>
  <c r="J272" i="2"/>
  <c r="K272" i="2"/>
  <c r="K271" i="2" s="1"/>
  <c r="K270" i="2" s="1"/>
  <c r="H271" i="2"/>
  <c r="H270" i="2" s="1"/>
  <c r="I271" i="2"/>
  <c r="I270" i="2" s="1"/>
  <c r="J271" i="2"/>
  <c r="J270" i="2"/>
  <c r="H267" i="2"/>
  <c r="I267" i="2"/>
  <c r="J267" i="2"/>
  <c r="K267" i="2"/>
  <c r="L267" i="2"/>
  <c r="G267" i="2"/>
  <c r="H264" i="2"/>
  <c r="I264" i="2"/>
  <c r="J264" i="2"/>
  <c r="K264" i="2"/>
  <c r="H265" i="2"/>
  <c r="I265" i="2"/>
  <c r="J265" i="2"/>
  <c r="K265" i="2"/>
  <c r="G264" i="2"/>
  <c r="G265" i="2"/>
  <c r="H262" i="2"/>
  <c r="I262" i="2"/>
  <c r="J262" i="2"/>
  <c r="K262" i="2"/>
  <c r="H261" i="2"/>
  <c r="I261" i="2"/>
  <c r="J261" i="2"/>
  <c r="K261" i="2"/>
  <c r="H260" i="2"/>
  <c r="H259" i="2" s="1"/>
  <c r="H258" i="2" s="1"/>
  <c r="H257" i="2" s="1"/>
  <c r="H255" i="2"/>
  <c r="I255" i="2"/>
  <c r="J255" i="2"/>
  <c r="K255" i="2"/>
  <c r="H254" i="2"/>
  <c r="I254" i="2"/>
  <c r="J254" i="2"/>
  <c r="K254" i="2"/>
  <c r="K253" i="2" s="1"/>
  <c r="K252" i="2" s="1"/>
  <c r="H253" i="2"/>
  <c r="I253" i="2"/>
  <c r="I252" i="2" s="1"/>
  <c r="J253" i="2"/>
  <c r="H252" i="2"/>
  <c r="J252" i="2"/>
  <c r="H250" i="2"/>
  <c r="I250" i="2"/>
  <c r="J250" i="2"/>
  <c r="K250" i="2"/>
  <c r="H249" i="2"/>
  <c r="I249" i="2"/>
  <c r="J249" i="2"/>
  <c r="K249" i="2"/>
  <c r="H247" i="2"/>
  <c r="I247" i="2"/>
  <c r="J247" i="2"/>
  <c r="K247" i="2"/>
  <c r="H246" i="2"/>
  <c r="I246" i="2"/>
  <c r="J246" i="2"/>
  <c r="K246" i="2"/>
  <c r="H244" i="2"/>
  <c r="I244" i="2"/>
  <c r="I243" i="2" s="1"/>
  <c r="J244" i="2"/>
  <c r="K244" i="2"/>
  <c r="L244" i="2"/>
  <c r="H243" i="2"/>
  <c r="J243" i="2"/>
  <c r="J239" i="2" s="1"/>
  <c r="J234" i="2" s="1"/>
  <c r="K243" i="2"/>
  <c r="H241" i="2"/>
  <c r="I241" i="2"/>
  <c r="J241" i="2"/>
  <c r="K241" i="2"/>
  <c r="H240" i="2"/>
  <c r="I240" i="2"/>
  <c r="J240" i="2"/>
  <c r="K240" i="2"/>
  <c r="K239" i="2" s="1"/>
  <c r="K234" i="2" s="1"/>
  <c r="H239" i="2"/>
  <c r="H234" i="2" s="1"/>
  <c r="H237" i="2"/>
  <c r="I237" i="2"/>
  <c r="J237" i="2"/>
  <c r="K237" i="2"/>
  <c r="H236" i="2"/>
  <c r="I236" i="2"/>
  <c r="I235" i="2" s="1"/>
  <c r="J236" i="2"/>
  <c r="K236" i="2"/>
  <c r="H235" i="2"/>
  <c r="J235" i="2"/>
  <c r="K235" i="2"/>
  <c r="H232" i="2"/>
  <c r="I232" i="2"/>
  <c r="J232" i="2"/>
  <c r="K232" i="2"/>
  <c r="H231" i="2"/>
  <c r="H230" i="2" s="1"/>
  <c r="H229" i="2" s="1"/>
  <c r="I231" i="2"/>
  <c r="I230" i="2" s="1"/>
  <c r="I229" i="2" s="1"/>
  <c r="J231" i="2"/>
  <c r="J230" i="2" s="1"/>
  <c r="J229" i="2" s="1"/>
  <c r="K231" i="2"/>
  <c r="K230" i="2"/>
  <c r="K229" i="2" s="1"/>
  <c r="H227" i="2"/>
  <c r="H226" i="2" s="1"/>
  <c r="H225" i="2" s="1"/>
  <c r="H224" i="2" s="1"/>
  <c r="I227" i="2"/>
  <c r="J227" i="2"/>
  <c r="J226" i="2" s="1"/>
  <c r="J225" i="2" s="1"/>
  <c r="J224" i="2" s="1"/>
  <c r="K227" i="2"/>
  <c r="K226" i="2"/>
  <c r="K225" i="2" s="1"/>
  <c r="K224" i="2" s="1"/>
  <c r="I226" i="2"/>
  <c r="I225" i="2" s="1"/>
  <c r="I224" i="2" s="1"/>
  <c r="H220" i="2"/>
  <c r="I220" i="2"/>
  <c r="J220" i="2"/>
  <c r="K220" i="2"/>
  <c r="H219" i="2"/>
  <c r="I219" i="2"/>
  <c r="J219" i="2"/>
  <c r="K219" i="2"/>
  <c r="H218" i="2"/>
  <c r="I218" i="2"/>
  <c r="J218" i="2"/>
  <c r="K218" i="2"/>
  <c r="H216" i="2"/>
  <c r="I216" i="2"/>
  <c r="J216" i="2"/>
  <c r="K216" i="2"/>
  <c r="H215" i="2"/>
  <c r="H214" i="2" s="1"/>
  <c r="H213" i="2" s="1"/>
  <c r="I215" i="2"/>
  <c r="J215" i="2"/>
  <c r="J214" i="2" s="1"/>
  <c r="J213" i="2" s="1"/>
  <c r="K215" i="2"/>
  <c r="K214" i="2" s="1"/>
  <c r="K213" i="2" s="1"/>
  <c r="I214" i="2"/>
  <c r="I213" i="2" s="1"/>
  <c r="H211" i="2"/>
  <c r="I211" i="2"/>
  <c r="J211" i="2"/>
  <c r="K211" i="2"/>
  <c r="H210" i="2"/>
  <c r="I210" i="2"/>
  <c r="I206" i="2" s="1"/>
  <c r="I205" i="2" s="1"/>
  <c r="J210" i="2"/>
  <c r="J206" i="2" s="1"/>
  <c r="J205" i="2" s="1"/>
  <c r="K210" i="2"/>
  <c r="K206" i="2" s="1"/>
  <c r="K205" i="2" s="1"/>
  <c r="H206" i="2"/>
  <c r="H205" i="2" s="1"/>
  <c r="H207" i="2"/>
  <c r="I207" i="2"/>
  <c r="J207" i="2"/>
  <c r="K207" i="2"/>
  <c r="H208" i="2"/>
  <c r="I208" i="2"/>
  <c r="J208" i="2"/>
  <c r="K208" i="2"/>
  <c r="G205" i="2"/>
  <c r="G207" i="2"/>
  <c r="G208" i="2"/>
  <c r="H203" i="2"/>
  <c r="I203" i="2"/>
  <c r="J203" i="2"/>
  <c r="K203" i="2"/>
  <c r="H202" i="2"/>
  <c r="I202" i="2"/>
  <c r="J202" i="2"/>
  <c r="K202" i="2"/>
  <c r="H201" i="2"/>
  <c r="I201" i="2"/>
  <c r="J201" i="2"/>
  <c r="K201" i="2"/>
  <c r="H200" i="2"/>
  <c r="I200" i="2"/>
  <c r="J200" i="2"/>
  <c r="K200" i="2"/>
  <c r="H198" i="2"/>
  <c r="I198" i="2"/>
  <c r="J198" i="2"/>
  <c r="J197" i="2" s="1"/>
  <c r="J196" i="2" s="1"/>
  <c r="J195" i="2" s="1"/>
  <c r="K198" i="2"/>
  <c r="H197" i="2"/>
  <c r="H196" i="2" s="1"/>
  <c r="H195" i="2" s="1"/>
  <c r="I197" i="2"/>
  <c r="K197" i="2"/>
  <c r="I196" i="2"/>
  <c r="I195" i="2" s="1"/>
  <c r="K196" i="2"/>
  <c r="K195" i="2" s="1"/>
  <c r="H192" i="2"/>
  <c r="I192" i="2"/>
  <c r="I188" i="2" s="1"/>
  <c r="J192" i="2"/>
  <c r="J188" i="2" s="1"/>
  <c r="K192" i="2"/>
  <c r="H193" i="2"/>
  <c r="I193" i="2"/>
  <c r="J193" i="2"/>
  <c r="K193" i="2"/>
  <c r="G192" i="2"/>
  <c r="G193" i="2"/>
  <c r="H188" i="2"/>
  <c r="K188" i="2"/>
  <c r="H189" i="2"/>
  <c r="I189" i="2"/>
  <c r="J189" i="2"/>
  <c r="K189" i="2"/>
  <c r="G189" i="2"/>
  <c r="H190" i="2"/>
  <c r="I190" i="2"/>
  <c r="J190" i="2"/>
  <c r="K190" i="2"/>
  <c r="G190" i="2"/>
  <c r="H186" i="2"/>
  <c r="I186" i="2"/>
  <c r="J186" i="2"/>
  <c r="J185" i="2" s="1"/>
  <c r="K186" i="2"/>
  <c r="H185" i="2"/>
  <c r="I185" i="2"/>
  <c r="K185" i="2"/>
  <c r="H182" i="2"/>
  <c r="I182" i="2"/>
  <c r="I178" i="2" s="1"/>
  <c r="J182" i="2"/>
  <c r="K182" i="2"/>
  <c r="H183" i="2"/>
  <c r="I183" i="2"/>
  <c r="J183" i="2"/>
  <c r="K183" i="2"/>
  <c r="G182" i="2"/>
  <c r="G183" i="2"/>
  <c r="H180" i="2"/>
  <c r="I180" i="2"/>
  <c r="J180" i="2"/>
  <c r="K180" i="2"/>
  <c r="H179" i="2"/>
  <c r="I179" i="2"/>
  <c r="J179" i="2"/>
  <c r="K179" i="2"/>
  <c r="H178" i="2"/>
  <c r="K178" i="2"/>
  <c r="H176" i="2"/>
  <c r="I176" i="2"/>
  <c r="J176" i="2"/>
  <c r="J175" i="2" s="1"/>
  <c r="K176" i="2"/>
  <c r="K175" i="2" s="1"/>
  <c r="K159" i="2" s="1"/>
  <c r="H175" i="2"/>
  <c r="I175" i="2"/>
  <c r="H172" i="2"/>
  <c r="I172" i="2"/>
  <c r="J172" i="2"/>
  <c r="K172" i="2"/>
  <c r="H173" i="2"/>
  <c r="I173" i="2"/>
  <c r="J173" i="2"/>
  <c r="K173" i="2"/>
  <c r="G172" i="2"/>
  <c r="G173" i="2"/>
  <c r="H170" i="2"/>
  <c r="I170" i="2"/>
  <c r="J170" i="2"/>
  <c r="K170" i="2"/>
  <c r="H169" i="2"/>
  <c r="I169" i="2"/>
  <c r="J169" i="2"/>
  <c r="K169" i="2"/>
  <c r="H167" i="2"/>
  <c r="I167" i="2"/>
  <c r="J167" i="2"/>
  <c r="K167" i="2"/>
  <c r="H166" i="2"/>
  <c r="I166" i="2"/>
  <c r="J166" i="2"/>
  <c r="K166" i="2"/>
  <c r="H164" i="2"/>
  <c r="I164" i="2"/>
  <c r="J164" i="2"/>
  <c r="K164" i="2"/>
  <c r="H163" i="2"/>
  <c r="I163" i="2"/>
  <c r="J163" i="2"/>
  <c r="K163" i="2"/>
  <c r="H161" i="2"/>
  <c r="I161" i="2"/>
  <c r="J161" i="2"/>
  <c r="K161" i="2"/>
  <c r="H160" i="2"/>
  <c r="I160" i="2"/>
  <c r="J160" i="2"/>
  <c r="K160" i="2"/>
  <c r="H159" i="2"/>
  <c r="L156" i="2"/>
  <c r="H154" i="2"/>
  <c r="I154" i="2"/>
  <c r="J154" i="2"/>
  <c r="K154" i="2"/>
  <c r="H153" i="2"/>
  <c r="I153" i="2"/>
  <c r="J153" i="2"/>
  <c r="K153" i="2"/>
  <c r="H152" i="2"/>
  <c r="I152" i="2"/>
  <c r="J152" i="2"/>
  <c r="K152" i="2"/>
  <c r="H150" i="2"/>
  <c r="I150" i="2"/>
  <c r="J150" i="2"/>
  <c r="K150" i="2"/>
  <c r="H149" i="2"/>
  <c r="I149" i="2"/>
  <c r="I148" i="2" s="1"/>
  <c r="I147" i="2" s="1"/>
  <c r="J149" i="2"/>
  <c r="J148" i="2" s="1"/>
  <c r="J147" i="2" s="1"/>
  <c r="K149" i="2"/>
  <c r="K148" i="2" s="1"/>
  <c r="K147" i="2" s="1"/>
  <c r="H148" i="2"/>
  <c r="H147" i="2"/>
  <c r="H145" i="2"/>
  <c r="I145" i="2"/>
  <c r="J145" i="2"/>
  <c r="K145" i="2"/>
  <c r="H144" i="2"/>
  <c r="I144" i="2"/>
  <c r="J144" i="2"/>
  <c r="K144" i="2"/>
  <c r="H143" i="2"/>
  <c r="I143" i="2"/>
  <c r="J143" i="2"/>
  <c r="K143" i="2"/>
  <c r="H142" i="2"/>
  <c r="I142" i="2"/>
  <c r="J142" i="2"/>
  <c r="K142" i="2"/>
  <c r="H140" i="2"/>
  <c r="I140" i="2"/>
  <c r="J140" i="2"/>
  <c r="K140" i="2"/>
  <c r="H139" i="2"/>
  <c r="I139" i="2"/>
  <c r="J139" i="2"/>
  <c r="K139" i="2"/>
  <c r="H137" i="2"/>
  <c r="I137" i="2"/>
  <c r="J137" i="2"/>
  <c r="J136" i="2" s="1"/>
  <c r="K137" i="2"/>
  <c r="H136" i="2"/>
  <c r="I136" i="2"/>
  <c r="K136" i="2"/>
  <c r="H134" i="2"/>
  <c r="I134" i="2"/>
  <c r="J134" i="2"/>
  <c r="K134" i="2"/>
  <c r="H133" i="2"/>
  <c r="I133" i="2"/>
  <c r="J133" i="2"/>
  <c r="K133" i="2"/>
  <c r="H131" i="2"/>
  <c r="I131" i="2"/>
  <c r="J131" i="2"/>
  <c r="K131" i="2"/>
  <c r="H130" i="2"/>
  <c r="I130" i="2"/>
  <c r="J130" i="2"/>
  <c r="K130" i="2"/>
  <c r="H121" i="2"/>
  <c r="I121" i="2"/>
  <c r="J121" i="2"/>
  <c r="J120" i="2" s="1"/>
  <c r="J119" i="2" s="1"/>
  <c r="K121" i="2"/>
  <c r="H120" i="2"/>
  <c r="I120" i="2"/>
  <c r="K120" i="2"/>
  <c r="H119" i="2"/>
  <c r="I119" i="2"/>
  <c r="K119" i="2"/>
  <c r="H117" i="2"/>
  <c r="I117" i="2"/>
  <c r="J117" i="2"/>
  <c r="K117" i="2"/>
  <c r="H116" i="2"/>
  <c r="I116" i="2"/>
  <c r="I115" i="2" s="1"/>
  <c r="I114" i="2" s="1"/>
  <c r="J116" i="2"/>
  <c r="K116" i="2"/>
  <c r="H115" i="2"/>
  <c r="J115" i="2"/>
  <c r="K115" i="2"/>
  <c r="H114" i="2"/>
  <c r="J114" i="2"/>
  <c r="K114" i="2"/>
  <c r="H112" i="2"/>
  <c r="I112" i="2"/>
  <c r="I111" i="2" s="1"/>
  <c r="I110" i="2" s="1"/>
  <c r="I109" i="2" s="1"/>
  <c r="J112" i="2"/>
  <c r="K112" i="2"/>
  <c r="H111" i="2"/>
  <c r="H110" i="2" s="1"/>
  <c r="H109" i="2" s="1"/>
  <c r="J111" i="2"/>
  <c r="K111" i="2"/>
  <c r="J110" i="2"/>
  <c r="J109" i="2" s="1"/>
  <c r="K110" i="2"/>
  <c r="K109" i="2" s="1"/>
  <c r="L110" i="2"/>
  <c r="H107" i="2"/>
  <c r="I107" i="2"/>
  <c r="J107" i="2"/>
  <c r="J106" i="2" s="1"/>
  <c r="J105" i="2" s="1"/>
  <c r="J104" i="2" s="1"/>
  <c r="K107" i="2"/>
  <c r="H106" i="2"/>
  <c r="I106" i="2"/>
  <c r="K106" i="2"/>
  <c r="H105" i="2"/>
  <c r="I105" i="2"/>
  <c r="I104" i="2" s="1"/>
  <c r="K105" i="2"/>
  <c r="H104" i="2"/>
  <c r="K104" i="2"/>
  <c r="H102" i="2"/>
  <c r="I102" i="2"/>
  <c r="J102" i="2"/>
  <c r="K102" i="2"/>
  <c r="H101" i="2"/>
  <c r="I101" i="2"/>
  <c r="J101" i="2"/>
  <c r="K101" i="2"/>
  <c r="K97" i="2" s="1"/>
  <c r="H99" i="2"/>
  <c r="I99" i="2"/>
  <c r="J99" i="2"/>
  <c r="K99" i="2"/>
  <c r="H98" i="2"/>
  <c r="I98" i="2"/>
  <c r="J98" i="2"/>
  <c r="K98" i="2"/>
  <c r="H97" i="2"/>
  <c r="I97" i="2"/>
  <c r="J97" i="2"/>
  <c r="H95" i="2"/>
  <c r="I95" i="2"/>
  <c r="J95" i="2"/>
  <c r="K95" i="2"/>
  <c r="H94" i="2"/>
  <c r="I94" i="2"/>
  <c r="J94" i="2"/>
  <c r="K94" i="2"/>
  <c r="H92" i="2"/>
  <c r="I92" i="2"/>
  <c r="J92" i="2"/>
  <c r="K92" i="2"/>
  <c r="H91" i="2"/>
  <c r="I91" i="2"/>
  <c r="J91" i="2"/>
  <c r="K91" i="2"/>
  <c r="H89" i="2"/>
  <c r="I89" i="2"/>
  <c r="J89" i="2"/>
  <c r="K89" i="2"/>
  <c r="H88" i="2"/>
  <c r="I88" i="2"/>
  <c r="J88" i="2"/>
  <c r="J87" i="2" s="1"/>
  <c r="K88" i="2"/>
  <c r="H87" i="2"/>
  <c r="I87" i="2"/>
  <c r="K87" i="2"/>
  <c r="H85" i="2"/>
  <c r="I85" i="2"/>
  <c r="J85" i="2"/>
  <c r="K85" i="2"/>
  <c r="H84" i="2"/>
  <c r="I84" i="2"/>
  <c r="J84" i="2"/>
  <c r="K84" i="2"/>
  <c r="H82" i="2"/>
  <c r="I82" i="2"/>
  <c r="J82" i="2"/>
  <c r="K82" i="2"/>
  <c r="H81" i="2"/>
  <c r="I81" i="2"/>
  <c r="J81" i="2"/>
  <c r="K81" i="2"/>
  <c r="H79" i="2"/>
  <c r="I79" i="2"/>
  <c r="J79" i="2"/>
  <c r="K79" i="2"/>
  <c r="H78" i="2"/>
  <c r="I78" i="2"/>
  <c r="J78" i="2"/>
  <c r="K78" i="2"/>
  <c r="L78" i="2"/>
  <c r="H76" i="2"/>
  <c r="I76" i="2"/>
  <c r="J76" i="2"/>
  <c r="K76" i="2"/>
  <c r="H75" i="2"/>
  <c r="I75" i="2"/>
  <c r="J75" i="2"/>
  <c r="K75" i="2"/>
  <c r="H70" i="2"/>
  <c r="I70" i="2"/>
  <c r="J70" i="2"/>
  <c r="K70" i="2"/>
  <c r="H69" i="2"/>
  <c r="I69" i="2"/>
  <c r="J69" i="2"/>
  <c r="K69" i="2"/>
  <c r="H67" i="2"/>
  <c r="I67" i="2"/>
  <c r="J67" i="2"/>
  <c r="J66" i="2" s="1"/>
  <c r="K67" i="2"/>
  <c r="H66" i="2"/>
  <c r="I66" i="2"/>
  <c r="K66" i="2"/>
  <c r="H64" i="2"/>
  <c r="H63" i="2" s="1"/>
  <c r="I64" i="2"/>
  <c r="J64" i="2"/>
  <c r="K64" i="2"/>
  <c r="I63" i="2"/>
  <c r="J63" i="2"/>
  <c r="K63" i="2"/>
  <c r="H61" i="2"/>
  <c r="I61" i="2"/>
  <c r="J61" i="2"/>
  <c r="K61" i="2"/>
  <c r="H60" i="2"/>
  <c r="I60" i="2"/>
  <c r="J60" i="2"/>
  <c r="K60" i="2"/>
  <c r="H58" i="2"/>
  <c r="I58" i="2"/>
  <c r="J58" i="2"/>
  <c r="K58" i="2"/>
  <c r="H57" i="2"/>
  <c r="I57" i="2"/>
  <c r="J57" i="2"/>
  <c r="K57" i="2"/>
  <c r="H55" i="2"/>
  <c r="I55" i="2"/>
  <c r="J55" i="2"/>
  <c r="K55" i="2"/>
  <c r="H54" i="2"/>
  <c r="I54" i="2"/>
  <c r="J54" i="2"/>
  <c r="K54" i="2"/>
  <c r="H52" i="2"/>
  <c r="I52" i="2"/>
  <c r="J52" i="2"/>
  <c r="K52" i="2"/>
  <c r="H51" i="2"/>
  <c r="I51" i="2"/>
  <c r="J51" i="2"/>
  <c r="K51" i="2"/>
  <c r="H49" i="2"/>
  <c r="I49" i="2"/>
  <c r="J49" i="2"/>
  <c r="K49" i="2"/>
  <c r="H48" i="2"/>
  <c r="I48" i="2"/>
  <c r="J48" i="2"/>
  <c r="K48" i="2"/>
  <c r="H46" i="2"/>
  <c r="I46" i="2"/>
  <c r="J46" i="2"/>
  <c r="K46" i="2"/>
  <c r="H45" i="2"/>
  <c r="I45" i="2"/>
  <c r="J45" i="2"/>
  <c r="K45" i="2"/>
  <c r="H43" i="2"/>
  <c r="I43" i="2"/>
  <c r="J43" i="2"/>
  <c r="K43" i="2"/>
  <c r="H42" i="2"/>
  <c r="I42" i="2"/>
  <c r="J42" i="2"/>
  <c r="K42" i="2"/>
  <c r="H40" i="2"/>
  <c r="I40" i="2"/>
  <c r="J40" i="2"/>
  <c r="K40" i="2"/>
  <c r="H39" i="2"/>
  <c r="I39" i="2"/>
  <c r="J39" i="2"/>
  <c r="K39" i="2"/>
  <c r="H33" i="2"/>
  <c r="I33" i="2"/>
  <c r="J33" i="2"/>
  <c r="K33" i="2"/>
  <c r="H32" i="2"/>
  <c r="I32" i="2"/>
  <c r="J32" i="2"/>
  <c r="K32" i="2"/>
  <c r="H31" i="2"/>
  <c r="I31" i="2"/>
  <c r="J31" i="2"/>
  <c r="K31" i="2"/>
  <c r="H29" i="2"/>
  <c r="I29" i="2"/>
  <c r="J29" i="2"/>
  <c r="K29" i="2"/>
  <c r="H28" i="2"/>
  <c r="I28" i="2"/>
  <c r="J28" i="2"/>
  <c r="K28" i="2"/>
  <c r="H26" i="2"/>
  <c r="I26" i="2"/>
  <c r="J26" i="2"/>
  <c r="K26" i="2"/>
  <c r="H25" i="2"/>
  <c r="I25" i="2"/>
  <c r="J25" i="2"/>
  <c r="K25" i="2"/>
  <c r="H24" i="2"/>
  <c r="I24" i="2"/>
  <c r="J24" i="2"/>
  <c r="K24" i="2"/>
  <c r="H22" i="2"/>
  <c r="I22" i="2"/>
  <c r="I21" i="2" s="1"/>
  <c r="I17" i="2" s="1"/>
  <c r="I16" i="2" s="1"/>
  <c r="I15" i="2" s="1"/>
  <c r="I14" i="2" s="1"/>
  <c r="J22" i="2"/>
  <c r="J21" i="2" s="1"/>
  <c r="J17" i="2" s="1"/>
  <c r="J16" i="2" s="1"/>
  <c r="J15" i="2" s="1"/>
  <c r="J14" i="2" s="1"/>
  <c r="K22" i="2"/>
  <c r="H21" i="2"/>
  <c r="K21" i="2"/>
  <c r="H19" i="2"/>
  <c r="I19" i="2"/>
  <c r="J19" i="2"/>
  <c r="K19" i="2"/>
  <c r="H18" i="2"/>
  <c r="I18" i="2"/>
  <c r="J18" i="2"/>
  <c r="K18" i="2"/>
  <c r="H17" i="2"/>
  <c r="K17" i="2"/>
  <c r="K16" i="2" s="1"/>
  <c r="K15" i="2" s="1"/>
  <c r="K14" i="2" s="1"/>
  <c r="H16" i="2"/>
  <c r="H15" i="2" s="1"/>
  <c r="H14" i="2" s="1"/>
  <c r="H12" i="2"/>
  <c r="I12" i="2"/>
  <c r="J12" i="2"/>
  <c r="K12" i="2"/>
  <c r="H11" i="2"/>
  <c r="I11" i="2"/>
  <c r="J11" i="2"/>
  <c r="K11" i="2"/>
  <c r="H10" i="2"/>
  <c r="I10" i="2"/>
  <c r="J10" i="2"/>
  <c r="K10" i="2"/>
  <c r="H9" i="2"/>
  <c r="I9" i="2"/>
  <c r="J9" i="2"/>
  <c r="K9" i="2"/>
  <c r="H8" i="2"/>
  <c r="I8" i="2"/>
  <c r="J8" i="2"/>
  <c r="K8" i="2"/>
  <c r="K297" i="2" l="1"/>
  <c r="K292" i="2"/>
  <c r="K291" i="2" s="1"/>
  <c r="K290" i="2" s="1"/>
  <c r="K269" i="2"/>
  <c r="I269" i="2"/>
  <c r="H269" i="2"/>
  <c r="J269" i="2"/>
  <c r="I239" i="2"/>
  <c r="I234" i="2"/>
  <c r="J223" i="2"/>
  <c r="J222" i="2" s="1"/>
  <c r="H223" i="2"/>
  <c r="H222" i="2" s="1"/>
  <c r="I223" i="2"/>
  <c r="K223" i="2"/>
  <c r="K222" i="2" s="1"/>
  <c r="K158" i="2"/>
  <c r="K157" i="2" s="1"/>
  <c r="K156" i="2" s="1"/>
  <c r="J178" i="2"/>
  <c r="H158" i="2"/>
  <c r="H157" i="2" s="1"/>
  <c r="H156" i="2" s="1"/>
  <c r="I159" i="2"/>
  <c r="I158" i="2" s="1"/>
  <c r="I157" i="2" s="1"/>
  <c r="I156" i="2" s="1"/>
  <c r="J159" i="2"/>
  <c r="J158" i="2" s="1"/>
  <c r="J157" i="2" s="1"/>
  <c r="J156" i="2" s="1"/>
  <c r="K129" i="2"/>
  <c r="K128" i="2" s="1"/>
  <c r="K127" i="2" s="1"/>
  <c r="K126" i="2" s="1"/>
  <c r="I129" i="2"/>
  <c r="I128" i="2" s="1"/>
  <c r="I127" i="2" s="1"/>
  <c r="I126" i="2" s="1"/>
  <c r="H129" i="2"/>
  <c r="H128" i="2" s="1"/>
  <c r="H127" i="2" s="1"/>
  <c r="H126" i="2" s="1"/>
  <c r="J129" i="2"/>
  <c r="J128" i="2" s="1"/>
  <c r="J127" i="2" s="1"/>
  <c r="J126" i="2" s="1"/>
  <c r="K38" i="2"/>
  <c r="K37" i="2" s="1"/>
  <c r="K36" i="2" s="1"/>
  <c r="K35" i="2" s="1"/>
  <c r="K7" i="2" s="1"/>
  <c r="K304" i="2" s="1"/>
  <c r="H38" i="2"/>
  <c r="H37" i="2" s="1"/>
  <c r="H36" i="2" s="1"/>
  <c r="H35" i="2" s="1"/>
  <c r="H7" i="2" s="1"/>
  <c r="H304" i="2" s="1"/>
  <c r="I38" i="2"/>
  <c r="I37" i="2" s="1"/>
  <c r="I36" i="2" s="1"/>
  <c r="I35" i="2" s="1"/>
  <c r="I7" i="2" s="1"/>
  <c r="I304" i="2" s="1"/>
  <c r="J38" i="2"/>
  <c r="J37" i="2" s="1"/>
  <c r="J36" i="2" s="1"/>
  <c r="J35" i="2" s="1"/>
  <c r="J7" i="2" s="1"/>
  <c r="J304" i="2" s="1"/>
  <c r="G301" i="2"/>
  <c r="G302" i="2"/>
  <c r="G297" i="2"/>
  <c r="G292" i="2" s="1"/>
  <c r="G291" i="2" s="1"/>
  <c r="G290" i="2" s="1"/>
  <c r="G298" i="2"/>
  <c r="G299" i="2"/>
  <c r="G293" i="2"/>
  <c r="G294" i="2"/>
  <c r="G295" i="2"/>
  <c r="G286" i="2"/>
  <c r="G287" i="2"/>
  <c r="G288" i="2"/>
  <c r="G281" i="2"/>
  <c r="G282" i="2"/>
  <c r="G283" i="2"/>
  <c r="G284" i="2"/>
  <c r="G276" i="2"/>
  <c r="G277" i="2"/>
  <c r="G278" i="2"/>
  <c r="G279" i="2"/>
  <c r="G269" i="2"/>
  <c r="G270" i="2"/>
  <c r="G271" i="2"/>
  <c r="G272" i="2"/>
  <c r="G273" i="2"/>
  <c r="G274" i="2"/>
  <c r="G260" i="2"/>
  <c r="G259" i="2" s="1"/>
  <c r="G258" i="2" s="1"/>
  <c r="G257" i="2" s="1"/>
  <c r="G261" i="2"/>
  <c r="G262" i="2"/>
  <c r="G252" i="2"/>
  <c r="G253" i="2"/>
  <c r="G254" i="2"/>
  <c r="G255" i="2"/>
  <c r="G249" i="2"/>
  <c r="G250" i="2"/>
  <c r="G246" i="2"/>
  <c r="G247" i="2"/>
  <c r="G243" i="2"/>
  <c r="G239" i="2" s="1"/>
  <c r="G234" i="2" s="1"/>
  <c r="G244" i="2"/>
  <c r="G240" i="2"/>
  <c r="G241" i="2"/>
  <c r="G235" i="2"/>
  <c r="G236" i="2"/>
  <c r="G237" i="2"/>
  <c r="G229" i="2"/>
  <c r="G230" i="2"/>
  <c r="G231" i="2"/>
  <c r="G232" i="2"/>
  <c r="G223" i="2"/>
  <c r="G224" i="2"/>
  <c r="G225" i="2"/>
  <c r="G226" i="2"/>
  <c r="G227" i="2"/>
  <c r="G218" i="2"/>
  <c r="G219" i="2"/>
  <c r="G220" i="2"/>
  <c r="G213" i="2"/>
  <c r="G214" i="2"/>
  <c r="G215" i="2"/>
  <c r="G216" i="2"/>
  <c r="G210" i="2"/>
  <c r="G206" i="2" s="1"/>
  <c r="G211" i="2"/>
  <c r="G200" i="2"/>
  <c r="G201" i="2"/>
  <c r="G202" i="2"/>
  <c r="G203" i="2"/>
  <c r="G195" i="2"/>
  <c r="G196" i="2"/>
  <c r="G197" i="2"/>
  <c r="G198" i="2"/>
  <c r="G188" i="2"/>
  <c r="G185" i="2"/>
  <c r="G186" i="2"/>
  <c r="G178" i="2"/>
  <c r="G179" i="2"/>
  <c r="G180" i="2"/>
  <c r="G175" i="2"/>
  <c r="G176" i="2"/>
  <c r="G169" i="2"/>
  <c r="G170" i="2"/>
  <c r="G166" i="2"/>
  <c r="G167" i="2"/>
  <c r="G163" i="2"/>
  <c r="G164" i="2"/>
  <c r="G159" i="2"/>
  <c r="G160" i="2"/>
  <c r="G161" i="2"/>
  <c r="G152" i="2"/>
  <c r="G153" i="2"/>
  <c r="G154" i="2"/>
  <c r="G147" i="2"/>
  <c r="G148" i="2"/>
  <c r="G149" i="2"/>
  <c r="G150" i="2"/>
  <c r="G142" i="2"/>
  <c r="G143" i="2"/>
  <c r="G144" i="2"/>
  <c r="G145" i="2"/>
  <c r="G139" i="2"/>
  <c r="G140" i="2"/>
  <c r="G136" i="2"/>
  <c r="G137" i="2"/>
  <c r="G133" i="2"/>
  <c r="G129" i="2" s="1"/>
  <c r="G128" i="2" s="1"/>
  <c r="G134" i="2"/>
  <c r="G130" i="2"/>
  <c r="G131" i="2"/>
  <c r="G119" i="2"/>
  <c r="G120" i="2"/>
  <c r="G121" i="2"/>
  <c r="G114" i="2"/>
  <c r="G115" i="2"/>
  <c r="G116" i="2"/>
  <c r="G117" i="2"/>
  <c r="G109" i="2"/>
  <c r="G110" i="2"/>
  <c r="G111" i="2"/>
  <c r="G112" i="2"/>
  <c r="G104" i="2"/>
  <c r="G105" i="2"/>
  <c r="G106" i="2"/>
  <c r="G107" i="2"/>
  <c r="G101" i="2"/>
  <c r="G102" i="2"/>
  <c r="G97" i="2"/>
  <c r="G98" i="2"/>
  <c r="G99" i="2"/>
  <c r="G94" i="2"/>
  <c r="G95" i="2"/>
  <c r="G87" i="2"/>
  <c r="G91" i="2"/>
  <c r="G92" i="2"/>
  <c r="G88" i="2"/>
  <c r="G89" i="2"/>
  <c r="G84" i="2"/>
  <c r="G85" i="2"/>
  <c r="G81" i="2"/>
  <c r="G82" i="2"/>
  <c r="G78" i="2"/>
  <c r="G79" i="2"/>
  <c r="G75" i="2"/>
  <c r="G76" i="2"/>
  <c r="G69" i="2"/>
  <c r="G70" i="2"/>
  <c r="G66" i="2"/>
  <c r="G67" i="2"/>
  <c r="G63" i="2"/>
  <c r="G64" i="2"/>
  <c r="G60" i="2"/>
  <c r="G61" i="2"/>
  <c r="G57" i="2"/>
  <c r="G58" i="2"/>
  <c r="G54" i="2"/>
  <c r="G55" i="2"/>
  <c r="G51" i="2"/>
  <c r="G52" i="2"/>
  <c r="G48" i="2"/>
  <c r="G49" i="2"/>
  <c r="G45" i="2"/>
  <c r="G46" i="2"/>
  <c r="G42" i="2"/>
  <c r="G43" i="2"/>
  <c r="G39" i="2"/>
  <c r="G40" i="2"/>
  <c r="I222" i="2" l="1"/>
  <c r="H125" i="2"/>
  <c r="H124" i="2" s="1"/>
  <c r="G222" i="2"/>
  <c r="G158" i="2"/>
  <c r="G157" i="2" s="1"/>
  <c r="G156" i="2" s="1"/>
  <c r="G127" i="2"/>
  <c r="G126" i="2" s="1"/>
  <c r="G38" i="2"/>
  <c r="G37" i="2" s="1"/>
  <c r="G36" i="2" s="1"/>
  <c r="G35" i="2" s="1"/>
  <c r="G7" i="2" s="1"/>
  <c r="G14" i="2"/>
  <c r="G17" i="2"/>
  <c r="G16" i="2" s="1"/>
  <c r="G31" i="2"/>
  <c r="G32" i="2"/>
  <c r="G33" i="2"/>
  <c r="G24" i="2"/>
  <c r="G28" i="2"/>
  <c r="G29" i="2"/>
  <c r="G25" i="2"/>
  <c r="G26" i="2"/>
  <c r="G21" i="2"/>
  <c r="G22" i="2"/>
  <c r="G18" i="2"/>
  <c r="G19" i="2"/>
  <c r="L11" i="2"/>
  <c r="G8" i="2"/>
  <c r="G9" i="2"/>
  <c r="G10" i="2"/>
  <c r="G11" i="2"/>
  <c r="G12" i="2"/>
  <c r="G125" i="2" l="1"/>
  <c r="G124" i="2" s="1"/>
  <c r="G304" i="2" s="1"/>
  <c r="G15" i="2"/>
  <c r="K27" i="2" l="1"/>
  <c r="J27" i="2"/>
  <c r="K71" i="2"/>
  <c r="J71" i="2"/>
  <c r="I71" i="2"/>
  <c r="K20" i="2"/>
  <c r="J20" i="2"/>
  <c r="I20" i="2"/>
  <c r="J108" i="2"/>
  <c r="K108" i="2"/>
  <c r="I108" i="2"/>
  <c r="K47" i="2"/>
  <c r="J47" i="2"/>
  <c r="I47" i="2"/>
  <c r="J74" i="2"/>
  <c r="K74" i="2"/>
  <c r="I74" i="2"/>
  <c r="J41" i="2"/>
  <c r="K41" i="2"/>
  <c r="I41" i="2"/>
  <c r="K50" i="2"/>
  <c r="J50" i="2"/>
  <c r="I50" i="2"/>
  <c r="K191" i="2" l="1"/>
  <c r="J191" i="2"/>
  <c r="I191" i="2"/>
  <c r="J260" i="2"/>
  <c r="J259" i="2" s="1"/>
  <c r="J258" i="2" s="1"/>
  <c r="J257" i="2" s="1"/>
  <c r="J125" i="2" s="1"/>
  <c r="J124" i="2" s="1"/>
  <c r="K260" i="2"/>
  <c r="K259" i="2" s="1"/>
  <c r="K258" i="2" s="1"/>
  <c r="K257" i="2" s="1"/>
  <c r="K125" i="2" s="1"/>
  <c r="K124" i="2" s="1"/>
  <c r="I260" i="2"/>
  <c r="I259" i="2" s="1"/>
  <c r="I258" i="2" s="1"/>
  <c r="I257" i="2" s="1"/>
  <c r="I125" i="2" s="1"/>
  <c r="I124" i="2" s="1"/>
  <c r="K228" i="2"/>
  <c r="J228" i="2"/>
  <c r="I228" i="2"/>
  <c r="K165" i="2"/>
  <c r="J165" i="2"/>
  <c r="I165" i="2"/>
  <c r="K132" i="2" l="1"/>
  <c r="J132" i="2"/>
  <c r="I132" i="2" l="1"/>
</calcChain>
</file>

<file path=xl/sharedStrings.xml><?xml version="1.0" encoding="utf-8"?>
<sst xmlns="http://schemas.openxmlformats.org/spreadsheetml/2006/main" count="1789" uniqueCount="251">
  <si>
    <t>Вед.</t>
  </si>
  <si>
    <t>Разд.</t>
  </si>
  <si>
    <t>Подр.</t>
  </si>
  <si>
    <t>Ц.ст.</t>
  </si>
  <si>
    <t>Расх.</t>
  </si>
  <si>
    <t>000</t>
  </si>
  <si>
    <t>00</t>
  </si>
  <si>
    <t>0000000000</t>
  </si>
  <si>
    <t xml:space="preserve">    Администрация Черниговского района</t>
  </si>
  <si>
    <t>005</t>
  </si>
  <si>
    <t>01</t>
  </si>
  <si>
    <t>02</t>
  </si>
  <si>
    <t>04</t>
  </si>
  <si>
    <t>07</t>
  </si>
  <si>
    <t>11</t>
  </si>
  <si>
    <t>0100000000</t>
  </si>
  <si>
    <t>0120000000</t>
  </si>
  <si>
    <t>0120200000</t>
  </si>
  <si>
    <t>0400000000</t>
  </si>
  <si>
    <t>040P500000</t>
  </si>
  <si>
    <t>040P592190</t>
  </si>
  <si>
    <t>040P5S2190</t>
  </si>
  <si>
    <t xml:space="preserve">          Муниципальная программа "Патриотическое воспитание граждан Черниговского муниципального района" на 2017-2024 годы</t>
  </si>
  <si>
    <t>1700000000</t>
  </si>
  <si>
    <t>1700100000</t>
  </si>
  <si>
    <t xml:space="preserve">                Мероприятия по патриотическому воспитанию граждан Черниговского муниципального района</t>
  </si>
  <si>
    <t>1700120160</t>
  </si>
  <si>
    <t xml:space="preserve">                  Социальное обеспечение и иные выплаты населению</t>
  </si>
  <si>
    <t>300</t>
  </si>
  <si>
    <t xml:space="preserve">                Расходы на обеспечение деятельности (оказание услуг, выполнение работ) муниципальных учреждений Черниговского района</t>
  </si>
  <si>
    <t>08</t>
  </si>
  <si>
    <t>09</t>
  </si>
  <si>
    <t xml:space="preserve">        Другие вопросы в области национальной экономики</t>
  </si>
  <si>
    <t>12</t>
  </si>
  <si>
    <t xml:space="preserve">  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</si>
  <si>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</si>
  <si>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>1500100000</t>
  </si>
  <si>
    <t xml:space="preserve">  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</si>
  <si>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</si>
  <si>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</si>
  <si>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</si>
  <si>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бюджетным учреждениям</t>
  </si>
  <si>
    <t>610</t>
  </si>
  <si>
    <t>03</t>
  </si>
  <si>
    <t xml:space="preserve">      ОБРАЗОВАНИЕ</t>
  </si>
  <si>
    <t xml:space="preserve">        Дополнительное образование детей</t>
  </si>
  <si>
    <t xml:space="preserve">          Муниципальная программа "Развитие культуры в Черниговском районе" на 2017-2024 годы</t>
  </si>
  <si>
    <t>0300000000</t>
  </si>
  <si>
    <t>0300200000</t>
  </si>
  <si>
    <t>0300270010</t>
  </si>
  <si>
    <t xml:space="preserve">        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</si>
  <si>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</si>
  <si>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 xml:space="preserve">        Молодежная политика и оздоровление детей</t>
  </si>
  <si>
    <t>0130000000</t>
  </si>
  <si>
    <t xml:space="preserve">                Проведение мероприятий для детей и молодежи</t>
  </si>
  <si>
    <t xml:space="preserve">      КУЛЬТУРА И КИНЕМАТОГРАФИЯ</t>
  </si>
  <si>
    <t xml:space="preserve">        Культура</t>
  </si>
  <si>
    <t>0300100000</t>
  </si>
  <si>
    <t>0300170010</t>
  </si>
  <si>
    <t xml:space="preserve">  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</si>
  <si>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0300170020</t>
  </si>
  <si>
    <t xml:space="preserve">  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</si>
  <si>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</si>
  <si>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</si>
  <si>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</si>
  <si>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</si>
  <si>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</si>
  <si>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          Премии и гранты</t>
  </si>
  <si>
    <t>350</t>
  </si>
  <si>
    <t xml:space="preserve">    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</si>
  <si>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</si>
  <si>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</si>
  <si>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</si>
  <si>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>0300400000</t>
  </si>
  <si>
    <t xml:space="preserve">  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</si>
  <si>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</si>
  <si>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  Проведение краевого фестиваля современного любительского творчества Черниговские родники</t>
  </si>
  <si>
    <t>0300420180</t>
  </si>
  <si>
    <t>0600000000</t>
  </si>
  <si>
    <t>0600100000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</si>
  <si>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</si>
  <si>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</si>
  <si>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</si>
  <si>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</si>
  <si>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>2200100000</t>
  </si>
  <si>
    <t xml:space="preserve">  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</si>
  <si>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</si>
  <si>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ФИЗИЧЕСКАЯ КУЛЬТУРА И СПОРТ</t>
  </si>
  <si>
    <t xml:space="preserve">        Массовый спорт</t>
  </si>
  <si>
    <t>0400100000</t>
  </si>
  <si>
    <t xml:space="preserve">    Управление образования Администрации Черниговского района</t>
  </si>
  <si>
    <t>017</t>
  </si>
  <si>
    <t xml:space="preserve">        Дошкольное образование</t>
  </si>
  <si>
    <t>0110000000</t>
  </si>
  <si>
    <t>0110100000</t>
  </si>
  <si>
    <t>0110170010</t>
  </si>
  <si>
    <t xml:space="preserve">      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</si>
  <si>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</si>
  <si>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</si>
  <si>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</si>
  <si>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</si>
  <si>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</si>
  <si>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Общее образование</t>
  </si>
  <si>
    <t>0120100000</t>
  </si>
  <si>
    <t>0120170010</t>
  </si>
  <si>
    <t xml:space="preserve">  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</si>
  <si>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</si>
  <si>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</si>
  <si>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</si>
  <si>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</si>
  <si>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</si>
  <si>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</si>
  <si>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</si>
  <si>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</si>
  <si>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</si>
  <si>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</si>
  <si>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</si>
  <si>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0130100000</t>
  </si>
  <si>
    <t>0130170010</t>
  </si>
  <si>
    <t xml:space="preserve">                Расходы на развитие спортивной инфраструктуры, находящейся в муниципальной собственности Черниговского района</t>
  </si>
  <si>
    <t>0400170021</t>
  </si>
  <si>
    <t xml:space="preserve">      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</si>
  <si>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</si>
  <si>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</si>
  <si>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</si>
  <si>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>0130200000</t>
  </si>
  <si>
    <t xml:space="preserve">  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</si>
  <si>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</si>
  <si>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  Информационно-методическое и материальное обеспечение отдыха и занятости детей и подростков</t>
  </si>
  <si>
    <t>0130220080</t>
  </si>
  <si>
    <t>0130293080</t>
  </si>
  <si>
    <t xml:space="preserve">        Другие вопросы в области образования</t>
  </si>
  <si>
    <t>0130120030</t>
  </si>
  <si>
    <t xml:space="preserve">      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</si>
  <si>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</si>
  <si>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>1900100000</t>
  </si>
  <si>
    <t xml:space="preserve">                Мероприятия по профилактике правонарушений и борьбе с преступностью</t>
  </si>
  <si>
    <t>1900120230</t>
  </si>
  <si>
    <t xml:space="preserve">Всего расходов:   </t>
  </si>
  <si>
    <t>Сумма на 2022 год</t>
  </si>
  <si>
    <t>Сумма на 2023 год</t>
  </si>
  <si>
    <t>Наименование</t>
  </si>
  <si>
    <t>(тыс.рублей)</t>
  </si>
  <si>
    <t xml:space="preserve">          Муниципальная программа "Развитие образования в Черниговском муниципальном районе" на 2020-2027 годы</t>
  </si>
  <si>
    <t xml:space="preserve">          Муниципальная программа "Развитие физической культуры и спорта в Черниговском муниципальном районе" на 2017-2025 годы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</si>
  <si>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</si>
  <si>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</si>
  <si>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</si>
  <si>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>0130220070</t>
  </si>
  <si>
    <t>Сумма на 2024 год</t>
  </si>
  <si>
    <t xml:space="preserve">        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</si>
  <si>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 xml:space="preserve">              Комплекс процессных мероприятий "Совершенствование и развитие системы патриотического воспитания граждан"</t>
  </si>
  <si>
    <t xml:space="preserve">    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</si>
  <si>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    Комплекс процессных мероприятий "Реализация образовательных программ дошкольного образования"</t>
  </si>
  <si>
    <t xml:space="preserve">        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</si>
  <si>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         Комплекс процессных мероприятий "Организация и обеспечение отдыха и оздоровления детей"</t>
  </si>
  <si>
    <t xml:space="preserve">        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</si>
  <si>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         Обеспечение качественно нового уровня развития инфраструктуры культуры</t>
  </si>
  <si>
    <t>030A100000</t>
  </si>
  <si>
    <t xml:space="preserve">        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</si>
  <si>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</si>
  <si>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 xml:space="preserve">                Субсидии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</t>
  </si>
  <si>
    <t>0300192361</t>
  </si>
  <si>
    <t xml:space="preserve">                Субсидии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</t>
  </si>
  <si>
    <t>0300192362</t>
  </si>
  <si>
    <t xml:space="preserve">                Расходы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района), в целях софинансирования которых из бюджета Приморского края предоставляются субсидии</t>
  </si>
  <si>
    <t>03001S2361</t>
  </si>
  <si>
    <t xml:space="preserve">                Расходы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с.Черниговка), в целях софинансирования которых из бюджета Приморского края предоставляются субсидии</t>
  </si>
  <si>
    <t>03001S2362</t>
  </si>
  <si>
    <t xml:space="preserve">              Создание условий для реализации творческого потенциала нации ("Творческие люди")</t>
  </si>
  <si>
    <t>030A200000</t>
  </si>
  <si>
    <t xml:space="preserve">                Субсидии на государственную поддержку лучших работников муниципальных учреждений культуры, находящихся на территории сельских поселений</t>
  </si>
  <si>
    <t>030A255194</t>
  </si>
  <si>
    <t xml:space="preserve">                Субсидии на государственную поддержку муниципальных учреждений культуры</t>
  </si>
  <si>
    <t>030A255195</t>
  </si>
  <si>
    <t>0150000000</t>
  </si>
  <si>
    <t>0150100000</t>
  </si>
  <si>
    <t xml:space="preserve">      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</si>
  <si>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</si>
  <si>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</si>
  <si>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</si>
  <si>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 xml:space="preserve">        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</si>
  <si>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</si>
  <si>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>0120270020</t>
  </si>
  <si>
    <t xml:space="preserve">                Организация работы трудовых бригад с оплатой труда для подростков в образовательных учреждениях</t>
  </si>
  <si>
    <t xml:space="preserve">             Тип структурного элемента "Развитие системы дошкольного образования Черниговского района на 2020-2027 годы"</t>
  </si>
  <si>
    <t xml:space="preserve">             Тип структурного элемента "Пожарная безопасность в образовательных учреждениях Черниговского района на 2020-2027 годы"</t>
  </si>
  <si>
    <t xml:space="preserve">             Тип структурного элемента "Развитие системы общего образования Черниговского района на 2020-2027 годы"</t>
  </si>
  <si>
    <t xml:space="preserve">         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</si>
  <si>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 xml:space="preserve">            Тип структурного элемента "Пожарная безопасность в образовательных учреждениях Черниговского района на 2020-2027 годы"</t>
  </si>
  <si>
    <t xml:space="preserve">          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</si>
  <si>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         Комплекс процессных мероприятий "Обеспечение деятельности образовательных учреждений в сфере культуры"</t>
  </si>
  <si>
    <t xml:space="preserve">               Комплекс процессных мероприятий "Обеспечение деятельности и поддержка учреждений культуры Черниговского района"</t>
  </si>
  <si>
    <t xml:space="preserve">               Комплекс процессных мероприятий "Организация проведения социально значимых культурных мероприятий"</t>
  </si>
  <si>
    <t xml:space="preserve">      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</si>
  <si>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         Комплекс процессных мероприятий "Создание условий для привлечения населения к занятиям спортом"</t>
  </si>
  <si>
    <t xml:space="preserve">               Комплекс процессных мероприятий "Повышение пожарной безопасности в муниципальных образовательных учреждениях"</t>
  </si>
  <si>
    <t xml:space="preserve">     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</si>
  <si>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</si>
  <si>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         Комплекс процессных мероприятий "Развитие инфраструктуры общеобразовательных организаций"</t>
  </si>
  <si>
    <t xml:space="preserve">              Комплекс процессных мероприятий "Повышение пожарной безопасности в муниципальных образовательных учреждениях"</t>
  </si>
  <si>
    <t xml:space="preserve">               Комплекс процессных мероприятий "Развитие спортивной инфраструктуры, находящейся в муниципальной собственности"</t>
  </si>
  <si>
    <t xml:space="preserve">               Комплекс процессных мероприятий "Организация и обеспечение отдыха и оздоровления детей"</t>
  </si>
  <si>
    <t xml:space="preserve">         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</si>
  <si>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</si>
  <si>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 xml:space="preserve">  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</si>
  <si>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 xml:space="preserve">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</si>
  <si>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 xml:space="preserve">     Расходы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</t>
  </si>
  <si>
    <t>040P592230</t>
  </si>
  <si>
    <t>040P5S2230</t>
  </si>
  <si>
    <t xml:space="preserve">         Комплекс процессных мероприятий "Развитие спортивной инфраструктуры, находящейся в муниципальной собственности"</t>
  </si>
  <si>
    <t xml:space="preserve">       Субвенции бюджетам муниципальных образований Приморского края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</si>
  <si>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01201R3040</t>
  </si>
  <si>
    <t>0300172010</t>
  </si>
  <si>
    <t xml:space="preserve">            Расходы на обеспечение деятельности (оказание услуг, выполнение работ) муниципального бюджетного учреждения культуры "Черниговский районный центр культуры и досуга"</t>
  </si>
  <si>
    <t>03001L4670</t>
  </si>
  <si>
    <t xml:space="preserve">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</si>
  <si>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03001S2470</t>
  </si>
  <si>
    <t xml:space="preserve">         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</si>
  <si>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030A155191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</si>
  <si>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</si>
  <si>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0300192470</t>
  </si>
  <si>
    <t xml:space="preserve">     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</si>
  <si>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Ожидаемое исполнение на текущий 2021 год</t>
  </si>
  <si>
    <t>Отчет за отчетный 2020 год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</si>
  <si>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</si>
  <si>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</si>
  <si>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</si>
  <si>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0300171020</t>
  </si>
  <si>
    <t>Организация и проведение новогодних мероприятий</t>
  </si>
  <si>
    <t>0300420190</t>
  </si>
  <si>
    <t>Непрограммные направления деятельности органов местного самоуправления</t>
  </si>
  <si>
    <t>Расзоды за счет резервного фонда Правительства Приморского края по ликвидации чрезвычайных ситуаций природного и техногенного характера</t>
  </si>
  <si>
    <t>9900000000</t>
  </si>
  <si>
    <t>9999923800</t>
  </si>
  <si>
    <t>Расходы, связанные с исполнением судебных актов и решений налоговых органов</t>
  </si>
  <si>
    <t>9999920290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</si>
  <si>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</si>
  <si>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012E254910</t>
  </si>
  <si>
    <t>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</si>
  <si>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 xml:space="preserve">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</si>
  <si>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 xml:space="preserve">  Муниципальная программа "Развитие физической культуры и спорта в Черниговском муниципальном районе" на 2017-2025 годы</t>
  </si>
  <si>
    <t xml:space="preserve">  Комплекс процессных мероприятий "Развитие спортивной инфраструктуры, находящейся в муниципальной собственности"</t>
  </si>
  <si>
    <t>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</si>
  <si>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 xml:space="preserve"> Комплекс процессных мероприятий "Создание условий для привлечения населения к занятиям спортом"</t>
  </si>
  <si>
    <t xml:space="preserve">  Расходы на развитие спортивной инфраструктуры, находящейся в муниципальной собственности Черниговского района</t>
  </si>
  <si>
    <t>Резервный фонд Администрации Черниговского района</t>
  </si>
  <si>
    <t>9999920280</t>
  </si>
  <si>
    <t xml:space="preserve">Сведения о планируемых объемах оказания муниципальных услуг (работ) муниципальными бюджетными учреждениями на </t>
  </si>
  <si>
    <t>на очередной финансовый год и плановый период в сравнении с ожидаемым исполнением</t>
  </si>
  <si>
    <t>за текущий финансовый год и отчетом за отчетный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</si>
</sst>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Arial Cy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5" fillId="0" borderId="0" xfId="0" applyFont="1" applyAlignment="1" applyProtection="1">
      <protection locked="0"/>
    </xf>
    <xf numFmtId="0" fontId="5" fillId="0" borderId="0" xfId="0" applyFont="1" applyAlignment="1"/>
    <xf numFmtId="0" fontId="6" fillId="0" borderId="1" xfId="1" applyFont="1">
      <alignment horizontal="center"/>
    </xf>
    <xf numFmtId="0" fontId="2" fillId="0" borderId="1" xfId="12">
      <alignment horizontal="left" wrapText="1"/>
    </xf>
    <xf numFmtId="0" fontId="7" fillId="0" borderId="2" xfId="5" applyNumberFormat="1" applyFont="1" applyProtection="1">
      <alignment vertical="top" wrapText="1"/>
    </xf>
    <xf numFmtId="1" fontId="8" fillId="0" borderId="2" xfId="6" applyNumberFormat="1" applyFont="1" applyProtection="1">
      <alignment horizontal="center" vertical="top" shrinkToFit="1"/>
    </xf>
    <xf numFmtId="0" fontId="8" fillId="0" borderId="2" xfId="5" applyNumberFormat="1" applyFont="1" applyProtection="1">
      <alignment vertical="top" wrapText="1"/>
    </xf>
    <xf numFmtId="1" fontId="7" fillId="0" borderId="2" xfId="6" applyNumberFormat="1" applyFont="1" applyProtection="1">
      <alignment horizontal="center" vertical="top" shrinkToFit="1"/>
    </xf>
    <xf numFmtId="0" fontId="8" fillId="0" borderId="2" xfId="4" applyNumberFormat="1" applyFont="1" applyProtection="1">
      <alignment horizontal="center" vertical="center" wrapText="1"/>
    </xf>
    <xf numFmtId="0" fontId="8" fillId="0" borderId="1" xfId="3" applyFont="1">
      <alignment horizontal="right"/>
    </xf>
    <xf numFmtId="0" fontId="8" fillId="5" borderId="2" xfId="6" applyNumberFormat="1" applyFont="1" applyFill="1" applyAlignment="1" applyProtection="1">
      <alignment vertical="top" wrapText="1"/>
    </xf>
    <xf numFmtId="0" fontId="8" fillId="5" borderId="2" xfId="5" applyNumberFormat="1" applyFont="1" applyFill="1" applyProtection="1">
      <alignment vertical="top" wrapText="1"/>
    </xf>
    <xf numFmtId="1" fontId="8" fillId="5" borderId="2" xfId="6" applyNumberFormat="1" applyFont="1" applyFill="1" applyProtection="1">
      <alignment horizontal="center" vertical="top" shrinkToFit="1"/>
    </xf>
    <xf numFmtId="0" fontId="5" fillId="5" borderId="7" xfId="9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Border="1" applyProtection="1"/>
    <xf numFmtId="0" fontId="5" fillId="5" borderId="8" xfId="9" applyNumberFormat="1" applyFont="1" applyFill="1" applyBorder="1" applyAlignment="1" applyProtection="1">
      <alignment horizontal="center" vertical="center" wrapText="1"/>
    </xf>
    <xf numFmtId="0" fontId="6" fillId="0" borderId="1" xfId="1" applyFont="1">
      <alignment horizontal="center"/>
    </xf>
    <xf numFmtId="49" fontId="8" fillId="0" borderId="2" xfId="6" applyNumberFormat="1" applyFont="1" applyProtection="1">
      <alignment horizontal="center" vertical="top" shrinkToFit="1"/>
    </xf>
    <xf numFmtId="0" fontId="8" fillId="0" borderId="2" xfId="5" applyNumberFormat="1" applyFont="1" applyAlignment="1" applyProtection="1">
      <alignment horizontal="left" vertical="top" wrapText="1"/>
    </xf>
    <xf numFmtId="164" fontId="8" fillId="0" borderId="2" xfId="6" applyNumberFormat="1" applyFont="1" applyProtection="1">
      <alignment horizontal="center" vertical="top" shrinkToFit="1"/>
    </xf>
    <xf numFmtId="0" fontId="8" fillId="0" borderId="1" xfId="3" applyNumberFormat="1" applyFont="1" applyProtection="1">
      <alignment horizontal="right"/>
    </xf>
    <xf numFmtId="0" fontId="8" fillId="0" borderId="1" xfId="3" applyFont="1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6" fillId="0" borderId="1" xfId="1" applyNumberFormat="1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1" xfId="1" applyNumberFormat="1" applyFont="1" applyProtection="1">
      <alignment horizontal="center"/>
    </xf>
    <xf numFmtId="0" fontId="6" fillId="0" borderId="1" xfId="1" applyFont="1">
      <alignment horizontal="center"/>
    </xf>
    <xf numFmtId="0" fontId="7" fillId="0" borderId="4" xfId="5" applyNumberFormat="1" applyFont="1" applyBorder="1" applyAlignment="1" applyProtection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164" fontId="7" fillId="0" borderId="2" xfId="6" applyNumberFormat="1" applyFont="1" applyAlignment="1" applyProtection="1">
      <alignment vertical="top" shrinkToFit="1"/>
    </xf>
    <xf numFmtId="164" fontId="8" fillId="0" borderId="2" xfId="6" applyNumberFormat="1" applyFont="1" applyAlignment="1" applyProtection="1">
      <alignment vertical="top" shrinkToFit="1"/>
    </xf>
    <xf numFmtId="164" fontId="8" fillId="5" borderId="2" xfId="7" applyNumberFormat="1" applyFont="1" applyFill="1" applyAlignment="1" applyProtection="1">
      <alignment vertical="top" shrinkToFit="1"/>
    </xf>
    <xf numFmtId="164" fontId="8" fillId="5" borderId="2" xfId="6" applyNumberFormat="1" applyFont="1" applyFill="1" applyAlignment="1" applyProtection="1">
      <alignment vertical="top" shrinkToFit="1"/>
    </xf>
    <xf numFmtId="164" fontId="10" fillId="0" borderId="6" xfId="0" applyNumberFormat="1" applyFont="1" applyBorder="1" applyAlignment="1">
      <alignment vertical="top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6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C11" sqref="C11"/>
    </sheetView>
  </sheetViews>
  <sheetFormatPr defaultColWidth="9.109375" defaultRowHeight="14.4" outlineLevelRow="7" x14ac:dyDescent="0.3"/>
  <cols>
    <col min="1" max="1" width="72.33203125" style="1" customWidth="1"/>
    <col min="2" max="2" width="6.33203125" style="1" customWidth="1"/>
    <col min="3" max="3" width="5.5546875" style="1" customWidth="1"/>
    <col min="4" max="4" width="5.6640625" style="1" customWidth="1"/>
    <col min="5" max="5" width="10.6640625" style="1" customWidth="1"/>
    <col min="6" max="6" width="5.88671875" style="1" customWidth="1"/>
    <col min="7" max="7" width="11.5546875" style="1" customWidth="1"/>
    <col min="8" max="8" width="11.33203125" style="1" customWidth="1"/>
    <col min="9" max="9" width="11.88671875" style="1" customWidth="1"/>
    <col min="10" max="10" width="12.33203125" style="1" customWidth="1"/>
    <col min="11" max="11" width="11.5546875" style="1" customWidth="1"/>
    <col min="12" max="12" width="0.33203125" style="1" customWidth="1"/>
    <col min="13" max="16384" width="9.109375" style="1"/>
  </cols>
  <sheetData>
    <row r="1" spans="1:12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5.75" customHeight="1" x14ac:dyDescent="0.3">
      <c r="A2" s="29" t="s">
        <v>248</v>
      </c>
      <c r="B2" s="30"/>
      <c r="C2" s="30"/>
      <c r="D2" s="30"/>
      <c r="E2" s="30"/>
      <c r="F2" s="30"/>
      <c r="G2" s="30"/>
      <c r="H2" s="30"/>
      <c r="I2" s="5"/>
      <c r="J2" s="5"/>
      <c r="K2" s="5"/>
      <c r="L2" s="2"/>
    </row>
    <row r="3" spans="1:12" ht="15.75" customHeight="1" x14ac:dyDescent="0.3">
      <c r="A3" s="29" t="s">
        <v>249</v>
      </c>
      <c r="B3" s="30"/>
      <c r="C3" s="30"/>
      <c r="D3" s="30"/>
      <c r="E3" s="30"/>
      <c r="F3" s="30"/>
      <c r="G3" s="30"/>
      <c r="H3" s="30"/>
      <c r="I3" s="5"/>
      <c r="J3" s="5"/>
      <c r="K3" s="5"/>
      <c r="L3" s="2"/>
    </row>
    <row r="4" spans="1:12" ht="15.75" customHeight="1" x14ac:dyDescent="0.3">
      <c r="A4" s="27" t="s">
        <v>250</v>
      </c>
      <c r="B4" s="28"/>
      <c r="C4" s="28"/>
      <c r="D4" s="28"/>
      <c r="E4" s="28"/>
      <c r="F4" s="28"/>
      <c r="G4" s="28"/>
      <c r="H4" s="28"/>
      <c r="I4" s="19"/>
      <c r="J4" s="19"/>
      <c r="K4" s="19"/>
      <c r="L4" s="2"/>
    </row>
    <row r="5" spans="1:12" ht="13.95" customHeight="1" x14ac:dyDescent="0.3">
      <c r="A5" s="23" t="s">
        <v>142</v>
      </c>
      <c r="B5" s="24"/>
      <c r="C5" s="24"/>
      <c r="D5" s="24"/>
      <c r="E5" s="24"/>
      <c r="F5" s="24"/>
      <c r="G5" s="24"/>
      <c r="H5" s="24"/>
      <c r="I5" s="12"/>
      <c r="J5" s="12"/>
      <c r="K5" s="12"/>
      <c r="L5" s="2"/>
    </row>
    <row r="6" spans="1:12" ht="61.2" customHeight="1" x14ac:dyDescent="0.3">
      <c r="A6" s="11" t="s">
        <v>141</v>
      </c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6" t="s">
        <v>224</v>
      </c>
      <c r="H6" s="18" t="s">
        <v>223</v>
      </c>
      <c r="I6" s="11" t="s">
        <v>139</v>
      </c>
      <c r="J6" s="11" t="s">
        <v>140</v>
      </c>
      <c r="K6" s="11" t="s">
        <v>149</v>
      </c>
      <c r="L6" s="2"/>
    </row>
    <row r="7" spans="1:12" outlineLevel="1" x14ac:dyDescent="0.3">
      <c r="A7" s="7" t="s">
        <v>8</v>
      </c>
      <c r="B7" s="10" t="s">
        <v>9</v>
      </c>
      <c r="C7" s="10" t="s">
        <v>6</v>
      </c>
      <c r="D7" s="10" t="s">
        <v>6</v>
      </c>
      <c r="E7" s="10" t="s">
        <v>7</v>
      </c>
      <c r="F7" s="10" t="s">
        <v>5</v>
      </c>
      <c r="G7" s="34">
        <f>G8+G14+G35</f>
        <v>84594.59599999999</v>
      </c>
      <c r="H7" s="34">
        <f t="shared" ref="H7:K7" si="0">H8+H14+H35</f>
        <v>100030.96681000001</v>
      </c>
      <c r="I7" s="34">
        <f t="shared" si="0"/>
        <v>59714.601770000001</v>
      </c>
      <c r="J7" s="34">
        <f t="shared" si="0"/>
        <v>53746.153279999999</v>
      </c>
      <c r="K7" s="34">
        <f t="shared" si="0"/>
        <v>51716.153279999999</v>
      </c>
      <c r="L7" s="2"/>
    </row>
    <row r="8" spans="1:12" outlineLevel="3" x14ac:dyDescent="0.3">
      <c r="A8" s="9" t="s">
        <v>32</v>
      </c>
      <c r="B8" s="8" t="s">
        <v>9</v>
      </c>
      <c r="C8" s="8" t="s">
        <v>12</v>
      </c>
      <c r="D8" s="8" t="s">
        <v>33</v>
      </c>
      <c r="E8" s="8" t="s">
        <v>7</v>
      </c>
      <c r="F8" s="8" t="s">
        <v>5</v>
      </c>
      <c r="G8" s="35">
        <f>G9</f>
        <v>100</v>
      </c>
      <c r="H8" s="35">
        <f t="shared" ref="H8:K12" si="1">H9</f>
        <v>35</v>
      </c>
      <c r="I8" s="35">
        <f t="shared" si="1"/>
        <v>30</v>
      </c>
      <c r="J8" s="35">
        <f t="shared" si="1"/>
        <v>30</v>
      </c>
      <c r="K8" s="35">
        <f t="shared" si="1"/>
        <v>30</v>
      </c>
      <c r="L8" s="2"/>
    </row>
    <row r="9" spans="1:12" ht="26.4" outlineLevel="4" x14ac:dyDescent="0.3">
      <c r="A9" s="9" t="s">
        <v>34</v>
      </c>
      <c r="B9" s="8" t="s">
        <v>9</v>
      </c>
      <c r="C9" s="8" t="s">
        <v>12</v>
      </c>
      <c r="D9" s="8" t="s">
        <v>33</v>
      </c>
      <c r="E9" s="8" t="s">
        <v>35</v>
      </c>
      <c r="F9" s="8" t="s">
        <v>5</v>
      </c>
      <c r="G9" s="35">
        <f>G10</f>
        <v>100</v>
      </c>
      <c r="H9" s="35">
        <f t="shared" si="1"/>
        <v>35</v>
      </c>
      <c r="I9" s="35">
        <f t="shared" si="1"/>
        <v>30</v>
      </c>
      <c r="J9" s="35">
        <f t="shared" si="1"/>
        <v>30</v>
      </c>
      <c r="K9" s="35">
        <f t="shared" si="1"/>
        <v>30</v>
      </c>
      <c r="L9" s="2"/>
    </row>
    <row r="10" spans="1:12" ht="26.4" outlineLevel="6" x14ac:dyDescent="0.3">
      <c r="A10" s="9" t="s">
        <v>190</v>
      </c>
      <c r="B10" s="8" t="s">
        <v>9</v>
      </c>
      <c r="C10" s="8" t="s">
        <v>12</v>
      </c>
      <c r="D10" s="8" t="s">
        <v>33</v>
      </c>
      <c r="E10" s="8" t="s">
        <v>36</v>
      </c>
      <c r="F10" s="8" t="s">
        <v>5</v>
      </c>
      <c r="G10" s="35">
        <f>G11</f>
        <v>100</v>
      </c>
      <c r="H10" s="35">
        <f t="shared" si="1"/>
        <v>35</v>
      </c>
      <c r="I10" s="35">
        <f t="shared" si="1"/>
        <v>30</v>
      </c>
      <c r="J10" s="35">
        <f t="shared" si="1"/>
        <v>30</v>
      </c>
      <c r="K10" s="35">
        <f t="shared" si="1"/>
        <v>30</v>
      </c>
      <c r="L10" s="2"/>
    </row>
    <row r="11" spans="1:12" ht="42.6" customHeight="1" outlineLevel="7" x14ac:dyDescent="0.3">
      <c r="A11" s="9" t="s">
        <v>37</v>
      </c>
      <c r="B11" s="8" t="s">
        <v>9</v>
      </c>
      <c r="C11" s="8" t="s">
        <v>12</v>
      </c>
      <c r="D11" s="8" t="s">
        <v>33</v>
      </c>
      <c r="E11" s="8" t="s">
        <v>38</v>
      </c>
      <c r="F11" s="8" t="s">
        <v>5</v>
      </c>
      <c r="G11" s="35">
        <f>G12</f>
        <v>100</v>
      </c>
      <c r="H11" s="35">
        <f t="shared" si="1"/>
        <v>35</v>
      </c>
      <c r="I11" s="35">
        <f t="shared" si="1"/>
        <v>30</v>
      </c>
      <c r="J11" s="35">
        <f t="shared" si="1"/>
        <v>30</v>
      </c>
      <c r="K11" s="35">
        <f t="shared" si="1"/>
        <v>30</v>
      </c>
      <c r="L11" s="22">
        <f t="shared" ref="L11" si="2">L12</f>
        <v>0</v>
      </c>
    </row>
    <row r="12" spans="1:12" ht="26.4" outlineLevel="7" x14ac:dyDescent="0.3">
      <c r="A12" s="9" t="s">
        <v>39</v>
      </c>
      <c r="B12" s="8" t="s">
        <v>9</v>
      </c>
      <c r="C12" s="8" t="s">
        <v>12</v>
      </c>
      <c r="D12" s="8" t="s">
        <v>33</v>
      </c>
      <c r="E12" s="8" t="s">
        <v>38</v>
      </c>
      <c r="F12" s="8" t="s">
        <v>40</v>
      </c>
      <c r="G12" s="35">
        <f>G13</f>
        <v>100</v>
      </c>
      <c r="H12" s="35">
        <f t="shared" si="1"/>
        <v>35</v>
      </c>
      <c r="I12" s="35">
        <f t="shared" si="1"/>
        <v>30</v>
      </c>
      <c r="J12" s="35">
        <f t="shared" si="1"/>
        <v>30</v>
      </c>
      <c r="K12" s="35">
        <f t="shared" si="1"/>
        <v>30</v>
      </c>
      <c r="L12" s="2"/>
    </row>
    <row r="13" spans="1:12" outlineLevel="7" x14ac:dyDescent="0.3">
      <c r="A13" s="9" t="s">
        <v>41</v>
      </c>
      <c r="B13" s="8" t="s">
        <v>9</v>
      </c>
      <c r="C13" s="8" t="s">
        <v>12</v>
      </c>
      <c r="D13" s="8" t="s">
        <v>33</v>
      </c>
      <c r="E13" s="8" t="s">
        <v>38</v>
      </c>
      <c r="F13" s="8" t="s">
        <v>42</v>
      </c>
      <c r="G13" s="35">
        <v>100</v>
      </c>
      <c r="H13" s="36">
        <v>35</v>
      </c>
      <c r="I13" s="36">
        <v>30</v>
      </c>
      <c r="J13" s="36">
        <v>30</v>
      </c>
      <c r="K13" s="36">
        <v>30</v>
      </c>
      <c r="L13" s="2"/>
    </row>
    <row r="14" spans="1:12" outlineLevel="6" x14ac:dyDescent="0.3">
      <c r="A14" s="9" t="s">
        <v>44</v>
      </c>
      <c r="B14" s="8" t="s">
        <v>9</v>
      </c>
      <c r="C14" s="8" t="s">
        <v>13</v>
      </c>
      <c r="D14" s="8" t="s">
        <v>6</v>
      </c>
      <c r="E14" s="8" t="s">
        <v>7</v>
      </c>
      <c r="F14" s="8" t="s">
        <v>5</v>
      </c>
      <c r="G14" s="35">
        <f>G15</f>
        <v>26981.315999999999</v>
      </c>
      <c r="H14" s="35">
        <f t="shared" ref="H14:K14" si="3">H15</f>
        <v>59686.672010000002</v>
      </c>
      <c r="I14" s="35">
        <f t="shared" si="3"/>
        <v>27334.667000000001</v>
      </c>
      <c r="J14" s="35">
        <f t="shared" si="3"/>
        <v>25574.908000000003</v>
      </c>
      <c r="K14" s="35">
        <f t="shared" si="3"/>
        <v>23574.908000000003</v>
      </c>
      <c r="L14" s="2"/>
    </row>
    <row r="15" spans="1:12" outlineLevel="7" x14ac:dyDescent="0.3">
      <c r="A15" s="9" t="s">
        <v>45</v>
      </c>
      <c r="B15" s="8" t="s">
        <v>9</v>
      </c>
      <c r="C15" s="8" t="s">
        <v>13</v>
      </c>
      <c r="D15" s="8" t="s">
        <v>43</v>
      </c>
      <c r="E15" s="8" t="s">
        <v>7</v>
      </c>
      <c r="F15" s="8" t="s">
        <v>5</v>
      </c>
      <c r="G15" s="35">
        <f>G16+G31</f>
        <v>26981.315999999999</v>
      </c>
      <c r="H15" s="35">
        <f t="shared" ref="H15:K15" si="4">H16+H31</f>
        <v>59686.672010000002</v>
      </c>
      <c r="I15" s="35">
        <f t="shared" si="4"/>
        <v>27334.667000000001</v>
      </c>
      <c r="J15" s="35">
        <f t="shared" si="4"/>
        <v>25574.908000000003</v>
      </c>
      <c r="K15" s="35">
        <f t="shared" si="4"/>
        <v>23574.908000000003</v>
      </c>
      <c r="L15" s="2"/>
    </row>
    <row r="16" spans="1:12" ht="26.4" outlineLevel="7" x14ac:dyDescent="0.3">
      <c r="A16" s="9" t="s">
        <v>46</v>
      </c>
      <c r="B16" s="8" t="s">
        <v>9</v>
      </c>
      <c r="C16" s="8" t="s">
        <v>13</v>
      </c>
      <c r="D16" s="8" t="s">
        <v>43</v>
      </c>
      <c r="E16" s="8" t="s">
        <v>47</v>
      </c>
      <c r="F16" s="8" t="s">
        <v>5</v>
      </c>
      <c r="G16" s="35">
        <f>G17+G24</f>
        <v>26913.155999999999</v>
      </c>
      <c r="H16" s="35">
        <f t="shared" ref="H16:K16" si="5">H17+H24</f>
        <v>59686.672010000002</v>
      </c>
      <c r="I16" s="35">
        <f t="shared" si="5"/>
        <v>27334.667000000001</v>
      </c>
      <c r="J16" s="35">
        <f t="shared" si="5"/>
        <v>25574.908000000003</v>
      </c>
      <c r="K16" s="35">
        <f t="shared" si="5"/>
        <v>23574.908000000003</v>
      </c>
      <c r="L16" s="2"/>
    </row>
    <row r="17" spans="1:12" ht="26.4" outlineLevel="7" x14ac:dyDescent="0.3">
      <c r="A17" s="9" t="s">
        <v>191</v>
      </c>
      <c r="B17" s="8" t="s">
        <v>9</v>
      </c>
      <c r="C17" s="8" t="s">
        <v>13</v>
      </c>
      <c r="D17" s="8" t="s">
        <v>43</v>
      </c>
      <c r="E17" s="8" t="s">
        <v>48</v>
      </c>
      <c r="F17" s="8" t="s">
        <v>5</v>
      </c>
      <c r="G17" s="35">
        <f>G18+G21</f>
        <v>26913.155999999999</v>
      </c>
      <c r="H17" s="35">
        <f t="shared" ref="H17:K17" si="6">H18+H21</f>
        <v>26345.909950000001</v>
      </c>
      <c r="I17" s="35">
        <f t="shared" si="6"/>
        <v>27334.667000000001</v>
      </c>
      <c r="J17" s="35">
        <f t="shared" si="6"/>
        <v>20334.667000000001</v>
      </c>
      <c r="K17" s="35">
        <f t="shared" si="6"/>
        <v>18334.667000000001</v>
      </c>
      <c r="L17" s="2"/>
    </row>
    <row r="18" spans="1:12" ht="26.4" outlineLevel="7" x14ac:dyDescent="0.3">
      <c r="A18" s="9" t="s">
        <v>29</v>
      </c>
      <c r="B18" s="8" t="s">
        <v>9</v>
      </c>
      <c r="C18" s="8" t="s">
        <v>13</v>
      </c>
      <c r="D18" s="8" t="s">
        <v>43</v>
      </c>
      <c r="E18" s="8" t="s">
        <v>49</v>
      </c>
      <c r="F18" s="8" t="s">
        <v>5</v>
      </c>
      <c r="G18" s="35">
        <f>G19</f>
        <v>25870.155999999999</v>
      </c>
      <c r="H18" s="35">
        <f t="shared" ref="H18:K19" si="7">H19</f>
        <v>25975.909950000001</v>
      </c>
      <c r="I18" s="35">
        <f t="shared" si="7"/>
        <v>27334.667000000001</v>
      </c>
      <c r="J18" s="35">
        <f t="shared" si="7"/>
        <v>20334.667000000001</v>
      </c>
      <c r="K18" s="35">
        <f t="shared" si="7"/>
        <v>18334.667000000001</v>
      </c>
      <c r="L18" s="2"/>
    </row>
    <row r="19" spans="1:12" ht="26.4" outlineLevel="7" x14ac:dyDescent="0.3">
      <c r="A19" s="9" t="s">
        <v>39</v>
      </c>
      <c r="B19" s="8" t="s">
        <v>9</v>
      </c>
      <c r="C19" s="8" t="s">
        <v>13</v>
      </c>
      <c r="D19" s="8" t="s">
        <v>43</v>
      </c>
      <c r="E19" s="8" t="s">
        <v>49</v>
      </c>
      <c r="F19" s="8" t="s">
        <v>40</v>
      </c>
      <c r="G19" s="35">
        <f>G20</f>
        <v>25870.155999999999</v>
      </c>
      <c r="H19" s="35">
        <f t="shared" si="7"/>
        <v>25975.909950000001</v>
      </c>
      <c r="I19" s="35">
        <f t="shared" si="7"/>
        <v>27334.667000000001</v>
      </c>
      <c r="J19" s="35">
        <f t="shared" si="7"/>
        <v>20334.667000000001</v>
      </c>
      <c r="K19" s="35">
        <f t="shared" si="7"/>
        <v>18334.667000000001</v>
      </c>
      <c r="L19" s="2"/>
    </row>
    <row r="20" spans="1:12" outlineLevel="2" x14ac:dyDescent="0.3">
      <c r="A20" s="9" t="s">
        <v>41</v>
      </c>
      <c r="B20" s="8" t="s">
        <v>9</v>
      </c>
      <c r="C20" s="8" t="s">
        <v>13</v>
      </c>
      <c r="D20" s="8" t="s">
        <v>43</v>
      </c>
      <c r="E20" s="8" t="s">
        <v>49</v>
      </c>
      <c r="F20" s="8" t="s">
        <v>42</v>
      </c>
      <c r="G20" s="35">
        <v>25870.155999999999</v>
      </c>
      <c r="H20" s="36">
        <v>25975.909950000001</v>
      </c>
      <c r="I20" s="36">
        <f>20571.176-2000+6212.495+182+800.468+165.3+1079.328+38.9+130+21+45+4+7+78</f>
        <v>27334.667000000001</v>
      </c>
      <c r="J20" s="36">
        <f>20571.176-2000+6212.495+182+800.468+165.3+1079.328+38.9+130+21+45+4+7+78-7000</f>
        <v>20334.667000000001</v>
      </c>
      <c r="K20" s="36">
        <f>20571.176-2000+6212.495+182+800.468+165.3+1079.328+38.9+130+21+45+4+7+78-9000</f>
        <v>18334.667000000001</v>
      </c>
      <c r="L20" s="2"/>
    </row>
    <row r="21" spans="1:12" ht="52.8" outlineLevel="3" x14ac:dyDescent="0.3">
      <c r="A21" s="9" t="s">
        <v>50</v>
      </c>
      <c r="B21" s="8" t="s">
        <v>9</v>
      </c>
      <c r="C21" s="8" t="s">
        <v>13</v>
      </c>
      <c r="D21" s="8" t="s">
        <v>43</v>
      </c>
      <c r="E21" s="8" t="s">
        <v>51</v>
      </c>
      <c r="F21" s="8" t="s">
        <v>5</v>
      </c>
      <c r="G21" s="35">
        <f>G22</f>
        <v>1043</v>
      </c>
      <c r="H21" s="35">
        <f t="shared" ref="H21:K22" si="8">H22</f>
        <v>370</v>
      </c>
      <c r="I21" s="35">
        <f t="shared" si="8"/>
        <v>0</v>
      </c>
      <c r="J21" s="35">
        <f t="shared" si="8"/>
        <v>0</v>
      </c>
      <c r="K21" s="35">
        <f t="shared" si="8"/>
        <v>0</v>
      </c>
      <c r="L21" s="2"/>
    </row>
    <row r="22" spans="1:12" ht="26.4" outlineLevel="4" x14ac:dyDescent="0.3">
      <c r="A22" s="9" t="s">
        <v>39</v>
      </c>
      <c r="B22" s="8" t="s">
        <v>9</v>
      </c>
      <c r="C22" s="8" t="s">
        <v>13</v>
      </c>
      <c r="D22" s="8" t="s">
        <v>43</v>
      </c>
      <c r="E22" s="8" t="s">
        <v>51</v>
      </c>
      <c r="F22" s="8" t="s">
        <v>40</v>
      </c>
      <c r="G22" s="35">
        <f>G23</f>
        <v>1043</v>
      </c>
      <c r="H22" s="35">
        <f t="shared" si="8"/>
        <v>370</v>
      </c>
      <c r="I22" s="35">
        <f t="shared" si="8"/>
        <v>0</v>
      </c>
      <c r="J22" s="35">
        <f t="shared" si="8"/>
        <v>0</v>
      </c>
      <c r="K22" s="35">
        <f t="shared" si="8"/>
        <v>0</v>
      </c>
      <c r="L22" s="2"/>
    </row>
    <row r="23" spans="1:12" outlineLevel="6" x14ac:dyDescent="0.3">
      <c r="A23" s="9" t="s">
        <v>41</v>
      </c>
      <c r="B23" s="8" t="s">
        <v>9</v>
      </c>
      <c r="C23" s="8" t="s">
        <v>13</v>
      </c>
      <c r="D23" s="8" t="s">
        <v>43</v>
      </c>
      <c r="E23" s="8" t="s">
        <v>51</v>
      </c>
      <c r="F23" s="8" t="s">
        <v>42</v>
      </c>
      <c r="G23" s="35">
        <v>1043</v>
      </c>
      <c r="H23" s="36">
        <v>370</v>
      </c>
      <c r="I23" s="36">
        <v>0</v>
      </c>
      <c r="J23" s="36">
        <v>0</v>
      </c>
      <c r="K23" s="36">
        <v>0</v>
      </c>
      <c r="L23" s="2"/>
    </row>
    <row r="24" spans="1:12" outlineLevel="7" x14ac:dyDescent="0.3">
      <c r="A24" s="9" t="s">
        <v>157</v>
      </c>
      <c r="B24" s="8" t="s">
        <v>9</v>
      </c>
      <c r="C24" s="8" t="s">
        <v>13</v>
      </c>
      <c r="D24" s="8" t="s">
        <v>43</v>
      </c>
      <c r="E24" s="8" t="s">
        <v>158</v>
      </c>
      <c r="F24" s="8" t="s">
        <v>5</v>
      </c>
      <c r="G24" s="35">
        <f>G25+G28</f>
        <v>0</v>
      </c>
      <c r="H24" s="35">
        <f t="shared" ref="H24:K24" si="9">H25+H28</f>
        <v>33340.762060000001</v>
      </c>
      <c r="I24" s="35">
        <f t="shared" si="9"/>
        <v>0</v>
      </c>
      <c r="J24" s="35">
        <f t="shared" si="9"/>
        <v>5240.241</v>
      </c>
      <c r="K24" s="35">
        <f t="shared" si="9"/>
        <v>5240.241</v>
      </c>
      <c r="L24" s="2"/>
    </row>
    <row r="25" spans="1:12" ht="39.6" outlineLevel="7" x14ac:dyDescent="0.3">
      <c r="A25" s="9" t="s">
        <v>220</v>
      </c>
      <c r="B25" s="8" t="s">
        <v>9</v>
      </c>
      <c r="C25" s="8" t="s">
        <v>13</v>
      </c>
      <c r="D25" s="8" t="s">
        <v>43</v>
      </c>
      <c r="E25" s="8" t="s">
        <v>219</v>
      </c>
      <c r="F25" s="8" t="s">
        <v>5</v>
      </c>
      <c r="G25" s="35">
        <f>G26</f>
        <v>0</v>
      </c>
      <c r="H25" s="35">
        <f t="shared" ref="H25:K26" si="10">H26</f>
        <v>0</v>
      </c>
      <c r="I25" s="35">
        <f t="shared" si="10"/>
        <v>0</v>
      </c>
      <c r="J25" s="35">
        <f t="shared" si="10"/>
        <v>5240.241</v>
      </c>
      <c r="K25" s="35">
        <f t="shared" si="10"/>
        <v>5240.241</v>
      </c>
      <c r="L25" s="2"/>
    </row>
    <row r="26" spans="1:12" ht="26.4" outlineLevel="7" x14ac:dyDescent="0.3">
      <c r="A26" s="9" t="s">
        <v>146</v>
      </c>
      <c r="B26" s="8" t="s">
        <v>9</v>
      </c>
      <c r="C26" s="8" t="s">
        <v>13</v>
      </c>
      <c r="D26" s="8" t="s">
        <v>43</v>
      </c>
      <c r="E26" s="8" t="s">
        <v>219</v>
      </c>
      <c r="F26" s="8" t="s">
        <v>40</v>
      </c>
      <c r="G26" s="35">
        <f>G27</f>
        <v>0</v>
      </c>
      <c r="H26" s="35">
        <f t="shared" si="10"/>
        <v>0</v>
      </c>
      <c r="I26" s="35">
        <f t="shared" si="10"/>
        <v>0</v>
      </c>
      <c r="J26" s="35">
        <f t="shared" si="10"/>
        <v>5240.241</v>
      </c>
      <c r="K26" s="35">
        <f t="shared" si="10"/>
        <v>5240.241</v>
      </c>
      <c r="L26" s="2"/>
    </row>
    <row r="27" spans="1:12" outlineLevel="7" x14ac:dyDescent="0.3">
      <c r="A27" s="9" t="s">
        <v>147</v>
      </c>
      <c r="B27" s="8" t="s">
        <v>9</v>
      </c>
      <c r="C27" s="8" t="s">
        <v>13</v>
      </c>
      <c r="D27" s="8" t="s">
        <v>43</v>
      </c>
      <c r="E27" s="8" t="s">
        <v>219</v>
      </c>
      <c r="F27" s="8" t="s">
        <v>42</v>
      </c>
      <c r="G27" s="35">
        <v>0</v>
      </c>
      <c r="H27" s="36">
        <v>0</v>
      </c>
      <c r="I27" s="36">
        <v>0</v>
      </c>
      <c r="J27" s="36">
        <f>3.881+5236.36</f>
        <v>5240.241</v>
      </c>
      <c r="K27" s="36">
        <f>3.881+5236.36</f>
        <v>5240.241</v>
      </c>
      <c r="L27" s="2"/>
    </row>
    <row r="28" spans="1:12" ht="39.6" outlineLevel="7" x14ac:dyDescent="0.3">
      <c r="A28" s="9" t="s">
        <v>159</v>
      </c>
      <c r="B28" s="8" t="s">
        <v>9</v>
      </c>
      <c r="C28" s="8" t="s">
        <v>13</v>
      </c>
      <c r="D28" s="8" t="s">
        <v>43</v>
      </c>
      <c r="E28" s="8" t="s">
        <v>160</v>
      </c>
      <c r="F28" s="8" t="s">
        <v>5</v>
      </c>
      <c r="G28" s="35">
        <f>G29</f>
        <v>0</v>
      </c>
      <c r="H28" s="35">
        <f t="shared" ref="H28:K29" si="11">H29</f>
        <v>33340.762060000001</v>
      </c>
      <c r="I28" s="35">
        <f t="shared" si="11"/>
        <v>0</v>
      </c>
      <c r="J28" s="35">
        <f t="shared" si="11"/>
        <v>0</v>
      </c>
      <c r="K28" s="35">
        <f t="shared" si="11"/>
        <v>0</v>
      </c>
      <c r="L28" s="2"/>
    </row>
    <row r="29" spans="1:12" ht="26.4" outlineLevel="7" x14ac:dyDescent="0.3">
      <c r="A29" s="9" t="s">
        <v>39</v>
      </c>
      <c r="B29" s="8" t="s">
        <v>9</v>
      </c>
      <c r="C29" s="8" t="s">
        <v>13</v>
      </c>
      <c r="D29" s="8" t="s">
        <v>43</v>
      </c>
      <c r="E29" s="8" t="s">
        <v>160</v>
      </c>
      <c r="F29" s="8" t="s">
        <v>40</v>
      </c>
      <c r="G29" s="35">
        <f>G30</f>
        <v>0</v>
      </c>
      <c r="H29" s="35">
        <f t="shared" si="11"/>
        <v>33340.762060000001</v>
      </c>
      <c r="I29" s="35">
        <f t="shared" si="11"/>
        <v>0</v>
      </c>
      <c r="J29" s="35">
        <f t="shared" si="11"/>
        <v>0</v>
      </c>
      <c r="K29" s="35">
        <f t="shared" si="11"/>
        <v>0</v>
      </c>
      <c r="L29" s="2"/>
    </row>
    <row r="30" spans="1:12" outlineLevel="7" x14ac:dyDescent="0.3">
      <c r="A30" s="9" t="s">
        <v>41</v>
      </c>
      <c r="B30" s="8" t="s">
        <v>9</v>
      </c>
      <c r="C30" s="8" t="s">
        <v>13</v>
      </c>
      <c r="D30" s="8" t="s">
        <v>43</v>
      </c>
      <c r="E30" s="8" t="s">
        <v>160</v>
      </c>
      <c r="F30" s="8" t="s">
        <v>42</v>
      </c>
      <c r="G30" s="35">
        <v>0</v>
      </c>
      <c r="H30" s="36">
        <v>33340.762060000001</v>
      </c>
      <c r="I30" s="36">
        <v>0</v>
      </c>
      <c r="J30" s="36">
        <v>0</v>
      </c>
      <c r="K30" s="36">
        <v>0</v>
      </c>
      <c r="L30" s="2"/>
    </row>
    <row r="31" spans="1:12" outlineLevel="7" x14ac:dyDescent="0.3">
      <c r="A31" s="9" t="s">
        <v>231</v>
      </c>
      <c r="B31" s="20" t="s">
        <v>9</v>
      </c>
      <c r="C31" s="20" t="s">
        <v>13</v>
      </c>
      <c r="D31" s="20" t="s">
        <v>43</v>
      </c>
      <c r="E31" s="20" t="s">
        <v>233</v>
      </c>
      <c r="F31" s="20" t="s">
        <v>5</v>
      </c>
      <c r="G31" s="35">
        <f>G32</f>
        <v>68.16</v>
      </c>
      <c r="H31" s="35">
        <f t="shared" ref="H31:K33" si="12">H32</f>
        <v>0</v>
      </c>
      <c r="I31" s="35">
        <f t="shared" si="12"/>
        <v>0</v>
      </c>
      <c r="J31" s="35">
        <f t="shared" si="12"/>
        <v>0</v>
      </c>
      <c r="K31" s="35">
        <f t="shared" si="12"/>
        <v>0</v>
      </c>
      <c r="L31" s="2"/>
    </row>
    <row r="32" spans="1:12" ht="26.4" outlineLevel="7" x14ac:dyDescent="0.3">
      <c r="A32" s="9" t="s">
        <v>232</v>
      </c>
      <c r="B32" s="20" t="s">
        <v>9</v>
      </c>
      <c r="C32" s="20" t="s">
        <v>13</v>
      </c>
      <c r="D32" s="20" t="s">
        <v>43</v>
      </c>
      <c r="E32" s="20" t="s">
        <v>234</v>
      </c>
      <c r="F32" s="20" t="s">
        <v>5</v>
      </c>
      <c r="G32" s="35">
        <f>G33</f>
        <v>68.16</v>
      </c>
      <c r="H32" s="35">
        <f t="shared" si="12"/>
        <v>0</v>
      </c>
      <c r="I32" s="35">
        <f t="shared" si="12"/>
        <v>0</v>
      </c>
      <c r="J32" s="35">
        <f t="shared" si="12"/>
        <v>0</v>
      </c>
      <c r="K32" s="35">
        <f t="shared" si="12"/>
        <v>0</v>
      </c>
      <c r="L32" s="2"/>
    </row>
    <row r="33" spans="1:12" ht="26.4" outlineLevel="7" x14ac:dyDescent="0.3">
      <c r="A33" s="9" t="s">
        <v>226</v>
      </c>
      <c r="B33" s="20" t="s">
        <v>9</v>
      </c>
      <c r="C33" s="20" t="s">
        <v>13</v>
      </c>
      <c r="D33" s="20" t="s">
        <v>43</v>
      </c>
      <c r="E33" s="20" t="s">
        <v>234</v>
      </c>
      <c r="F33" s="20" t="s">
        <v>40</v>
      </c>
      <c r="G33" s="35">
        <f>G34</f>
        <v>68.16</v>
      </c>
      <c r="H33" s="35">
        <f t="shared" si="12"/>
        <v>0</v>
      </c>
      <c r="I33" s="35">
        <f t="shared" si="12"/>
        <v>0</v>
      </c>
      <c r="J33" s="35">
        <f t="shared" si="12"/>
        <v>0</v>
      </c>
      <c r="K33" s="35">
        <f t="shared" si="12"/>
        <v>0</v>
      </c>
      <c r="L33" s="2"/>
    </row>
    <row r="34" spans="1:12" outlineLevel="7" x14ac:dyDescent="0.3">
      <c r="A34" s="9" t="s">
        <v>227</v>
      </c>
      <c r="B34" s="20" t="s">
        <v>9</v>
      </c>
      <c r="C34" s="20" t="s">
        <v>13</v>
      </c>
      <c r="D34" s="20" t="s">
        <v>43</v>
      </c>
      <c r="E34" s="20" t="s">
        <v>234</v>
      </c>
      <c r="F34" s="20" t="s">
        <v>42</v>
      </c>
      <c r="G34" s="35">
        <v>68.16</v>
      </c>
      <c r="H34" s="36">
        <v>0</v>
      </c>
      <c r="I34" s="36">
        <v>0</v>
      </c>
      <c r="J34" s="36">
        <v>0</v>
      </c>
      <c r="K34" s="36">
        <v>0</v>
      </c>
      <c r="L34" s="2"/>
    </row>
    <row r="35" spans="1:12" outlineLevel="7" x14ac:dyDescent="0.3">
      <c r="A35" s="9" t="s">
        <v>55</v>
      </c>
      <c r="B35" s="8" t="s">
        <v>9</v>
      </c>
      <c r="C35" s="8" t="s">
        <v>30</v>
      </c>
      <c r="D35" s="8" t="s">
        <v>6</v>
      </c>
      <c r="E35" s="8" t="s">
        <v>7</v>
      </c>
      <c r="F35" s="8" t="s">
        <v>5</v>
      </c>
      <c r="G35" s="35">
        <f>G36</f>
        <v>57513.279999999999</v>
      </c>
      <c r="H35" s="35">
        <f t="shared" ref="H35:K35" si="13">H36</f>
        <v>40309.294800000011</v>
      </c>
      <c r="I35" s="35">
        <f t="shared" si="13"/>
        <v>32349.93477</v>
      </c>
      <c r="J35" s="35">
        <f t="shared" si="13"/>
        <v>28141.245279999999</v>
      </c>
      <c r="K35" s="35">
        <f t="shared" si="13"/>
        <v>28111.245279999999</v>
      </c>
      <c r="L35" s="2"/>
    </row>
    <row r="36" spans="1:12" outlineLevel="3" x14ac:dyDescent="0.3">
      <c r="A36" s="9" t="s">
        <v>56</v>
      </c>
      <c r="B36" s="8" t="s">
        <v>9</v>
      </c>
      <c r="C36" s="8" t="s">
        <v>30</v>
      </c>
      <c r="D36" s="8" t="s">
        <v>10</v>
      </c>
      <c r="E36" s="8" t="s">
        <v>7</v>
      </c>
      <c r="F36" s="8" t="s">
        <v>5</v>
      </c>
      <c r="G36" s="35">
        <f>G37+G104+G109+G114+G119</f>
        <v>57513.279999999999</v>
      </c>
      <c r="H36" s="35">
        <f t="shared" ref="H36:K36" si="14">H37+H104+H109+H114+H119</f>
        <v>40309.294800000011</v>
      </c>
      <c r="I36" s="35">
        <f t="shared" si="14"/>
        <v>32349.93477</v>
      </c>
      <c r="J36" s="35">
        <f t="shared" si="14"/>
        <v>28141.245279999999</v>
      </c>
      <c r="K36" s="35">
        <f t="shared" si="14"/>
        <v>28111.245279999999</v>
      </c>
      <c r="L36" s="2"/>
    </row>
    <row r="37" spans="1:12" ht="26.4" outlineLevel="4" x14ac:dyDescent="0.3">
      <c r="A37" s="9" t="s">
        <v>46</v>
      </c>
      <c r="B37" s="8" t="s">
        <v>9</v>
      </c>
      <c r="C37" s="8" t="s">
        <v>30</v>
      </c>
      <c r="D37" s="8" t="s">
        <v>10</v>
      </c>
      <c r="E37" s="8" t="s">
        <v>47</v>
      </c>
      <c r="F37" s="8" t="s">
        <v>5</v>
      </c>
      <c r="G37" s="35">
        <f>G38+G87+G97</f>
        <v>54798.197</v>
      </c>
      <c r="H37" s="35">
        <f t="shared" ref="H37:K37" si="15">H38+H87+H97</f>
        <v>39808.16580000001</v>
      </c>
      <c r="I37" s="35">
        <f t="shared" si="15"/>
        <v>32140.93477</v>
      </c>
      <c r="J37" s="35">
        <f t="shared" si="15"/>
        <v>27932.245279999999</v>
      </c>
      <c r="K37" s="35">
        <f t="shared" si="15"/>
        <v>27902.245279999999</v>
      </c>
      <c r="L37" s="2"/>
    </row>
    <row r="38" spans="1:12" ht="26.4" outlineLevel="5" x14ac:dyDescent="0.3">
      <c r="A38" s="9" t="s">
        <v>192</v>
      </c>
      <c r="B38" s="8" t="s">
        <v>9</v>
      </c>
      <c r="C38" s="8" t="s">
        <v>30</v>
      </c>
      <c r="D38" s="8" t="s">
        <v>10</v>
      </c>
      <c r="E38" s="8" t="s">
        <v>57</v>
      </c>
      <c r="F38" s="8" t="s">
        <v>5</v>
      </c>
      <c r="G38" s="35">
        <f>G39+G42+G45+G48+G51+G54+G57+G60+G63+G66+G69+G72+G75+G78+G81+G84</f>
        <v>51837.627</v>
      </c>
      <c r="H38" s="35">
        <f t="shared" ref="H38:K38" si="16">H39+H42+H45+H48+H51+H54+H57+H60+H63+H66+H69+H72+H75+H78+H81+H84</f>
        <v>38582.437300000012</v>
      </c>
      <c r="I38" s="35">
        <f t="shared" si="16"/>
        <v>31745.93477</v>
      </c>
      <c r="J38" s="35">
        <f t="shared" si="16"/>
        <v>27537.245279999999</v>
      </c>
      <c r="K38" s="35">
        <f t="shared" si="16"/>
        <v>27537.245279999999</v>
      </c>
      <c r="L38" s="2"/>
    </row>
    <row r="39" spans="1:12" ht="26.4" outlineLevel="6" x14ac:dyDescent="0.3">
      <c r="A39" s="9" t="s">
        <v>29</v>
      </c>
      <c r="B39" s="8" t="s">
        <v>9</v>
      </c>
      <c r="C39" s="8" t="s">
        <v>30</v>
      </c>
      <c r="D39" s="8" t="s">
        <v>10</v>
      </c>
      <c r="E39" s="8" t="s">
        <v>58</v>
      </c>
      <c r="F39" s="8" t="s">
        <v>5</v>
      </c>
      <c r="G39" s="35">
        <f>G40</f>
        <v>17593.921999999999</v>
      </c>
      <c r="H39" s="35">
        <f t="shared" ref="H39:K40" si="17">H40</f>
        <v>13981.194820000001</v>
      </c>
      <c r="I39" s="35">
        <f t="shared" si="17"/>
        <v>1890.9110000000001</v>
      </c>
      <c r="J39" s="35">
        <f t="shared" si="17"/>
        <v>1890.9110000000001</v>
      </c>
      <c r="K39" s="35">
        <f t="shared" si="17"/>
        <v>1890.9110000000001</v>
      </c>
      <c r="L39" s="2"/>
    </row>
    <row r="40" spans="1:12" ht="26.4" outlineLevel="7" x14ac:dyDescent="0.3">
      <c r="A40" s="9" t="s">
        <v>39</v>
      </c>
      <c r="B40" s="8" t="s">
        <v>9</v>
      </c>
      <c r="C40" s="8" t="s">
        <v>30</v>
      </c>
      <c r="D40" s="8" t="s">
        <v>10</v>
      </c>
      <c r="E40" s="8" t="s">
        <v>58</v>
      </c>
      <c r="F40" s="8" t="s">
        <v>40</v>
      </c>
      <c r="G40" s="35">
        <f>G41</f>
        <v>17593.921999999999</v>
      </c>
      <c r="H40" s="35">
        <f t="shared" si="17"/>
        <v>13981.194820000001</v>
      </c>
      <c r="I40" s="35">
        <f t="shared" si="17"/>
        <v>1890.9110000000001</v>
      </c>
      <c r="J40" s="35">
        <f t="shared" si="17"/>
        <v>1890.9110000000001</v>
      </c>
      <c r="K40" s="35">
        <f t="shared" si="17"/>
        <v>1890.9110000000001</v>
      </c>
      <c r="L40" s="2"/>
    </row>
    <row r="41" spans="1:12" outlineLevel="7" x14ac:dyDescent="0.3">
      <c r="A41" s="9" t="s">
        <v>41</v>
      </c>
      <c r="B41" s="8" t="s">
        <v>9</v>
      </c>
      <c r="C41" s="8" t="s">
        <v>30</v>
      </c>
      <c r="D41" s="8" t="s">
        <v>10</v>
      </c>
      <c r="E41" s="8" t="s">
        <v>58</v>
      </c>
      <c r="F41" s="8" t="s">
        <v>42</v>
      </c>
      <c r="G41" s="35">
        <v>17593.921999999999</v>
      </c>
      <c r="H41" s="36">
        <v>13981.194820000001</v>
      </c>
      <c r="I41" s="36">
        <f>797.2+238.036+26.232+683.113+15.08+31.2+72.632+20.418+7</f>
        <v>1890.9110000000001</v>
      </c>
      <c r="J41" s="36">
        <f t="shared" ref="J41:K41" si="18">797.2+238.036+26.232+683.113+15.08+31.2+72.632+20.418+7</f>
        <v>1890.9110000000001</v>
      </c>
      <c r="K41" s="36">
        <f t="shared" si="18"/>
        <v>1890.9110000000001</v>
      </c>
      <c r="L41" s="2"/>
    </row>
    <row r="42" spans="1:12" ht="52.8" outlineLevel="7" x14ac:dyDescent="0.3">
      <c r="A42" s="9" t="s">
        <v>59</v>
      </c>
      <c r="B42" s="8" t="s">
        <v>9</v>
      </c>
      <c r="C42" s="8" t="s">
        <v>30</v>
      </c>
      <c r="D42" s="8" t="s">
        <v>10</v>
      </c>
      <c r="E42" s="8" t="s">
        <v>60</v>
      </c>
      <c r="F42" s="8" t="s">
        <v>5</v>
      </c>
      <c r="G42" s="35">
        <f>G43</f>
        <v>1261.251</v>
      </c>
      <c r="H42" s="35">
        <f t="shared" ref="H42:K43" si="19">H43</f>
        <v>905.56399999999996</v>
      </c>
      <c r="I42" s="35">
        <f t="shared" si="19"/>
        <v>0</v>
      </c>
      <c r="J42" s="35">
        <f t="shared" si="19"/>
        <v>0</v>
      </c>
      <c r="K42" s="35">
        <f t="shared" si="19"/>
        <v>0</v>
      </c>
      <c r="L42" s="2"/>
    </row>
    <row r="43" spans="1:12" ht="26.4" outlineLevel="7" x14ac:dyDescent="0.3">
      <c r="A43" s="9" t="s">
        <v>39</v>
      </c>
      <c r="B43" s="8" t="s">
        <v>9</v>
      </c>
      <c r="C43" s="8" t="s">
        <v>30</v>
      </c>
      <c r="D43" s="8" t="s">
        <v>10</v>
      </c>
      <c r="E43" s="8" t="s">
        <v>60</v>
      </c>
      <c r="F43" s="8" t="s">
        <v>40</v>
      </c>
      <c r="G43" s="35">
        <f>G44</f>
        <v>1261.251</v>
      </c>
      <c r="H43" s="35">
        <f t="shared" si="19"/>
        <v>905.56399999999996</v>
      </c>
      <c r="I43" s="35">
        <f t="shared" si="19"/>
        <v>0</v>
      </c>
      <c r="J43" s="35">
        <f t="shared" si="19"/>
        <v>0</v>
      </c>
      <c r="K43" s="35">
        <f t="shared" si="19"/>
        <v>0</v>
      </c>
      <c r="L43" s="2"/>
    </row>
    <row r="44" spans="1:12" outlineLevel="7" x14ac:dyDescent="0.3">
      <c r="A44" s="9" t="s">
        <v>41</v>
      </c>
      <c r="B44" s="8" t="s">
        <v>9</v>
      </c>
      <c r="C44" s="8" t="s">
        <v>30</v>
      </c>
      <c r="D44" s="8" t="s">
        <v>10</v>
      </c>
      <c r="E44" s="8" t="s">
        <v>60</v>
      </c>
      <c r="F44" s="8" t="s">
        <v>42</v>
      </c>
      <c r="G44" s="35">
        <v>1261.251</v>
      </c>
      <c r="H44" s="36">
        <v>905.56399999999996</v>
      </c>
      <c r="I44" s="36">
        <v>0</v>
      </c>
      <c r="J44" s="36">
        <v>0</v>
      </c>
      <c r="K44" s="36">
        <v>0</v>
      </c>
      <c r="L44" s="2"/>
    </row>
    <row r="45" spans="1:12" ht="26.4" outlineLevel="7" x14ac:dyDescent="0.3">
      <c r="A45" s="9" t="s">
        <v>61</v>
      </c>
      <c r="B45" s="8" t="s">
        <v>9</v>
      </c>
      <c r="C45" s="8" t="s">
        <v>30</v>
      </c>
      <c r="D45" s="8" t="s">
        <v>10</v>
      </c>
      <c r="E45" s="8" t="s">
        <v>62</v>
      </c>
      <c r="F45" s="8" t="s">
        <v>5</v>
      </c>
      <c r="G45" s="35">
        <f>G46</f>
        <v>12111.003000000001</v>
      </c>
      <c r="H45" s="35">
        <f t="shared" ref="H45:K46" si="20">H46</f>
        <v>11066.38112</v>
      </c>
      <c r="I45" s="35">
        <f t="shared" si="20"/>
        <v>10739.112000000001</v>
      </c>
      <c r="J45" s="35">
        <f t="shared" si="20"/>
        <v>8739.112000000001</v>
      </c>
      <c r="K45" s="35">
        <f t="shared" si="20"/>
        <v>8739.112000000001</v>
      </c>
      <c r="L45" s="2"/>
    </row>
    <row r="46" spans="1:12" ht="26.4" outlineLevel="7" x14ac:dyDescent="0.3">
      <c r="A46" s="9" t="s">
        <v>39</v>
      </c>
      <c r="B46" s="8" t="s">
        <v>9</v>
      </c>
      <c r="C46" s="8" t="s">
        <v>30</v>
      </c>
      <c r="D46" s="8" t="s">
        <v>10</v>
      </c>
      <c r="E46" s="8" t="s">
        <v>62</v>
      </c>
      <c r="F46" s="8" t="s">
        <v>40</v>
      </c>
      <c r="G46" s="35">
        <f>G47</f>
        <v>12111.003000000001</v>
      </c>
      <c r="H46" s="35">
        <f t="shared" si="20"/>
        <v>11066.38112</v>
      </c>
      <c r="I46" s="35">
        <f t="shared" si="20"/>
        <v>10739.112000000001</v>
      </c>
      <c r="J46" s="35">
        <f t="shared" si="20"/>
        <v>8739.112000000001</v>
      </c>
      <c r="K46" s="35">
        <f t="shared" si="20"/>
        <v>8739.112000000001</v>
      </c>
      <c r="L46" s="2"/>
    </row>
    <row r="47" spans="1:12" outlineLevel="7" x14ac:dyDescent="0.3">
      <c r="A47" s="9" t="s">
        <v>41</v>
      </c>
      <c r="B47" s="8" t="s">
        <v>9</v>
      </c>
      <c r="C47" s="8" t="s">
        <v>30</v>
      </c>
      <c r="D47" s="8" t="s">
        <v>10</v>
      </c>
      <c r="E47" s="8" t="s">
        <v>62</v>
      </c>
      <c r="F47" s="8" t="s">
        <v>42</v>
      </c>
      <c r="G47" s="35">
        <v>12111.003000000001</v>
      </c>
      <c r="H47" s="36">
        <v>11066.38112</v>
      </c>
      <c r="I47" s="36">
        <f>7394.719+2221.673+899.865+18+71.136+4.743+5.059+5.27+24.436+42.395+1.816+50</f>
        <v>10739.112000000001</v>
      </c>
      <c r="J47" s="36">
        <f>7394.719+2221.673+899.865+18+71.136+4.743+5.059+5.27+24.436+42.395+1.816+50-2000</f>
        <v>8739.112000000001</v>
      </c>
      <c r="K47" s="36">
        <f>7394.719+2221.673+899.865+18+71.136+4.743+5.059+5.27+24.436+42.395+1.816+50-2000</f>
        <v>8739.112000000001</v>
      </c>
      <c r="L47" s="2"/>
    </row>
    <row r="48" spans="1:12" ht="39.6" outlineLevel="7" x14ac:dyDescent="0.3">
      <c r="A48" s="9" t="s">
        <v>214</v>
      </c>
      <c r="B48" s="8" t="s">
        <v>9</v>
      </c>
      <c r="C48" s="8" t="s">
        <v>30</v>
      </c>
      <c r="D48" s="8" t="s">
        <v>10</v>
      </c>
      <c r="E48" s="8" t="s">
        <v>213</v>
      </c>
      <c r="F48" s="8" t="s">
        <v>5</v>
      </c>
      <c r="G48" s="35">
        <f>G49</f>
        <v>0</v>
      </c>
      <c r="H48" s="35">
        <f t="shared" ref="H48:K49" si="21">H49</f>
        <v>0</v>
      </c>
      <c r="I48" s="35">
        <f t="shared" si="21"/>
        <v>11443.530999999999</v>
      </c>
      <c r="J48" s="35">
        <f t="shared" si="21"/>
        <v>8443.530999999999</v>
      </c>
      <c r="K48" s="35">
        <f t="shared" si="21"/>
        <v>8443.530999999999</v>
      </c>
      <c r="L48" s="2"/>
    </row>
    <row r="49" spans="1:12" ht="26.4" outlineLevel="7" x14ac:dyDescent="0.3">
      <c r="A49" s="9" t="s">
        <v>146</v>
      </c>
      <c r="B49" s="8" t="s">
        <v>9</v>
      </c>
      <c r="C49" s="8" t="s">
        <v>30</v>
      </c>
      <c r="D49" s="8" t="s">
        <v>10</v>
      </c>
      <c r="E49" s="8" t="s">
        <v>213</v>
      </c>
      <c r="F49" s="8" t="s">
        <v>40</v>
      </c>
      <c r="G49" s="35">
        <f>G50</f>
        <v>0</v>
      </c>
      <c r="H49" s="35">
        <f t="shared" si="21"/>
        <v>0</v>
      </c>
      <c r="I49" s="35">
        <f t="shared" si="21"/>
        <v>11443.530999999999</v>
      </c>
      <c r="J49" s="35">
        <f t="shared" si="21"/>
        <v>8443.530999999999</v>
      </c>
      <c r="K49" s="35">
        <f t="shared" si="21"/>
        <v>8443.530999999999</v>
      </c>
      <c r="L49" s="2"/>
    </row>
    <row r="50" spans="1:12" outlineLevel="7" x14ac:dyDescent="0.3">
      <c r="A50" s="9" t="s">
        <v>147</v>
      </c>
      <c r="B50" s="8" t="s">
        <v>9</v>
      </c>
      <c r="C50" s="8" t="s">
        <v>30</v>
      </c>
      <c r="D50" s="8" t="s">
        <v>10</v>
      </c>
      <c r="E50" s="8" t="s">
        <v>213</v>
      </c>
      <c r="F50" s="8" t="s">
        <v>42</v>
      </c>
      <c r="G50" s="35">
        <v>0</v>
      </c>
      <c r="H50" s="36">
        <v>0</v>
      </c>
      <c r="I50" s="36">
        <f>7093.818+2142.333+129.8+2077.58</f>
        <v>11443.530999999999</v>
      </c>
      <c r="J50" s="36">
        <f>7093.818+2142.333+129.8+2077.58-3000</f>
        <v>8443.530999999999</v>
      </c>
      <c r="K50" s="36">
        <f>7093.818+2142.333+129.8+2077.58-3000</f>
        <v>8443.530999999999</v>
      </c>
      <c r="L50" s="2"/>
    </row>
    <row r="51" spans="1:12" ht="52.8" outlineLevel="7" x14ac:dyDescent="0.3">
      <c r="A51" s="9" t="s">
        <v>225</v>
      </c>
      <c r="B51" s="20" t="s">
        <v>9</v>
      </c>
      <c r="C51" s="20" t="s">
        <v>30</v>
      </c>
      <c r="D51" s="20" t="s">
        <v>10</v>
      </c>
      <c r="E51" s="20" t="s">
        <v>228</v>
      </c>
      <c r="F51" s="20" t="s">
        <v>5</v>
      </c>
      <c r="G51" s="35">
        <f>G52</f>
        <v>336</v>
      </c>
      <c r="H51" s="35">
        <f t="shared" ref="H51:K52" si="22">H52</f>
        <v>0</v>
      </c>
      <c r="I51" s="35">
        <f t="shared" si="22"/>
        <v>0</v>
      </c>
      <c r="J51" s="35">
        <f t="shared" si="22"/>
        <v>0</v>
      </c>
      <c r="K51" s="35">
        <f t="shared" si="22"/>
        <v>0</v>
      </c>
      <c r="L51" s="2"/>
    </row>
    <row r="52" spans="1:12" ht="26.4" outlineLevel="7" x14ac:dyDescent="0.3">
      <c r="A52" s="9" t="s">
        <v>226</v>
      </c>
      <c r="B52" s="20" t="s">
        <v>9</v>
      </c>
      <c r="C52" s="20" t="s">
        <v>30</v>
      </c>
      <c r="D52" s="20" t="s">
        <v>10</v>
      </c>
      <c r="E52" s="20" t="s">
        <v>228</v>
      </c>
      <c r="F52" s="8">
        <v>600</v>
      </c>
      <c r="G52" s="35">
        <f>G53</f>
        <v>336</v>
      </c>
      <c r="H52" s="35">
        <f t="shared" si="22"/>
        <v>0</v>
      </c>
      <c r="I52" s="35">
        <f t="shared" si="22"/>
        <v>0</v>
      </c>
      <c r="J52" s="35">
        <f t="shared" si="22"/>
        <v>0</v>
      </c>
      <c r="K52" s="35">
        <f t="shared" si="22"/>
        <v>0</v>
      </c>
      <c r="L52" s="2"/>
    </row>
    <row r="53" spans="1:12" outlineLevel="7" x14ac:dyDescent="0.3">
      <c r="A53" s="9" t="s">
        <v>227</v>
      </c>
      <c r="B53" s="20" t="s">
        <v>9</v>
      </c>
      <c r="C53" s="20" t="s">
        <v>30</v>
      </c>
      <c r="D53" s="20" t="s">
        <v>10</v>
      </c>
      <c r="E53" s="20" t="s">
        <v>228</v>
      </c>
      <c r="F53" s="8">
        <v>610</v>
      </c>
      <c r="G53" s="35">
        <v>336</v>
      </c>
      <c r="H53" s="36">
        <v>0</v>
      </c>
      <c r="I53" s="36">
        <v>0</v>
      </c>
      <c r="J53" s="36">
        <v>0</v>
      </c>
      <c r="K53" s="36">
        <v>0</v>
      </c>
      <c r="L53" s="2"/>
    </row>
    <row r="54" spans="1:12" ht="39.6" outlineLevel="7" x14ac:dyDescent="0.3">
      <c r="A54" s="9" t="s">
        <v>63</v>
      </c>
      <c r="B54" s="8" t="s">
        <v>9</v>
      </c>
      <c r="C54" s="8" t="s">
        <v>30</v>
      </c>
      <c r="D54" s="8" t="s">
        <v>10</v>
      </c>
      <c r="E54" s="8" t="s">
        <v>64</v>
      </c>
      <c r="F54" s="8" t="s">
        <v>5</v>
      </c>
      <c r="G54" s="35">
        <f>G55</f>
        <v>16656.717000000001</v>
      </c>
      <c r="H54" s="35">
        <f t="shared" ref="H54:K55" si="23">H55</f>
        <v>6290.3114999999998</v>
      </c>
      <c r="I54" s="35">
        <f t="shared" si="23"/>
        <v>0</v>
      </c>
      <c r="J54" s="35">
        <f t="shared" si="23"/>
        <v>0</v>
      </c>
      <c r="K54" s="35">
        <f t="shared" si="23"/>
        <v>0</v>
      </c>
      <c r="L54" s="2"/>
    </row>
    <row r="55" spans="1:12" ht="26.4" outlineLevel="4" x14ac:dyDescent="0.3">
      <c r="A55" s="9" t="s">
        <v>39</v>
      </c>
      <c r="B55" s="8" t="s">
        <v>9</v>
      </c>
      <c r="C55" s="8" t="s">
        <v>30</v>
      </c>
      <c r="D55" s="8" t="s">
        <v>10</v>
      </c>
      <c r="E55" s="8" t="s">
        <v>64</v>
      </c>
      <c r="F55" s="8" t="s">
        <v>40</v>
      </c>
      <c r="G55" s="35">
        <f>G56</f>
        <v>16656.717000000001</v>
      </c>
      <c r="H55" s="35">
        <f t="shared" si="23"/>
        <v>6290.3114999999998</v>
      </c>
      <c r="I55" s="35">
        <f t="shared" si="23"/>
        <v>0</v>
      </c>
      <c r="J55" s="35">
        <f t="shared" si="23"/>
        <v>0</v>
      </c>
      <c r="K55" s="35">
        <f t="shared" si="23"/>
        <v>0</v>
      </c>
      <c r="L55" s="2"/>
    </row>
    <row r="56" spans="1:12" outlineLevel="6" x14ac:dyDescent="0.3">
      <c r="A56" s="9" t="s">
        <v>41</v>
      </c>
      <c r="B56" s="8" t="s">
        <v>9</v>
      </c>
      <c r="C56" s="8" t="s">
        <v>30</v>
      </c>
      <c r="D56" s="8" t="s">
        <v>10</v>
      </c>
      <c r="E56" s="8" t="s">
        <v>64</v>
      </c>
      <c r="F56" s="8" t="s">
        <v>42</v>
      </c>
      <c r="G56" s="35">
        <v>16656.717000000001</v>
      </c>
      <c r="H56" s="36">
        <v>6290.3114999999998</v>
      </c>
      <c r="I56" s="36">
        <v>0</v>
      </c>
      <c r="J56" s="36">
        <v>0</v>
      </c>
      <c r="K56" s="36">
        <v>0</v>
      </c>
      <c r="L56" s="2"/>
    </row>
    <row r="57" spans="1:12" ht="39.6" outlineLevel="7" x14ac:dyDescent="0.3">
      <c r="A57" s="9" t="s">
        <v>161</v>
      </c>
      <c r="B57" s="8" t="s">
        <v>9</v>
      </c>
      <c r="C57" s="8" t="s">
        <v>30</v>
      </c>
      <c r="D57" s="8" t="s">
        <v>10</v>
      </c>
      <c r="E57" s="8" t="s">
        <v>162</v>
      </c>
      <c r="F57" s="8" t="s">
        <v>5</v>
      </c>
      <c r="G57" s="35">
        <f>G58</f>
        <v>0</v>
      </c>
      <c r="H57" s="35">
        <f t="shared" ref="H57:K58" si="24">H58</f>
        <v>2986.25</v>
      </c>
      <c r="I57" s="35">
        <f t="shared" si="24"/>
        <v>0</v>
      </c>
      <c r="J57" s="35">
        <f t="shared" si="24"/>
        <v>0</v>
      </c>
      <c r="K57" s="35">
        <f t="shared" si="24"/>
        <v>0</v>
      </c>
      <c r="L57" s="2"/>
    </row>
    <row r="58" spans="1:12" ht="26.4" outlineLevel="7" x14ac:dyDescent="0.3">
      <c r="A58" s="9" t="s">
        <v>39</v>
      </c>
      <c r="B58" s="8" t="s">
        <v>9</v>
      </c>
      <c r="C58" s="8" t="s">
        <v>30</v>
      </c>
      <c r="D58" s="8" t="s">
        <v>10</v>
      </c>
      <c r="E58" s="8" t="s">
        <v>162</v>
      </c>
      <c r="F58" s="8" t="s">
        <v>40</v>
      </c>
      <c r="G58" s="35">
        <f>G59</f>
        <v>0</v>
      </c>
      <c r="H58" s="35">
        <f t="shared" si="24"/>
        <v>2986.25</v>
      </c>
      <c r="I58" s="35">
        <f t="shared" si="24"/>
        <v>0</v>
      </c>
      <c r="J58" s="35">
        <f t="shared" si="24"/>
        <v>0</v>
      </c>
      <c r="K58" s="35">
        <f t="shared" si="24"/>
        <v>0</v>
      </c>
      <c r="L58" s="2"/>
    </row>
    <row r="59" spans="1:12" outlineLevel="7" x14ac:dyDescent="0.3">
      <c r="A59" s="9" t="s">
        <v>41</v>
      </c>
      <c r="B59" s="8" t="s">
        <v>9</v>
      </c>
      <c r="C59" s="8" t="s">
        <v>30</v>
      </c>
      <c r="D59" s="8" t="s">
        <v>10</v>
      </c>
      <c r="E59" s="8" t="s">
        <v>162</v>
      </c>
      <c r="F59" s="8" t="s">
        <v>42</v>
      </c>
      <c r="G59" s="35">
        <v>0</v>
      </c>
      <c r="H59" s="36">
        <v>2986.25</v>
      </c>
      <c r="I59" s="36">
        <v>0</v>
      </c>
      <c r="J59" s="36">
        <v>0</v>
      </c>
      <c r="K59" s="36">
        <v>0</v>
      </c>
      <c r="L59" s="2"/>
    </row>
    <row r="60" spans="1:12" ht="39.6" outlineLevel="2" x14ac:dyDescent="0.3">
      <c r="A60" s="9" t="s">
        <v>163</v>
      </c>
      <c r="B60" s="8" t="s">
        <v>9</v>
      </c>
      <c r="C60" s="8" t="s">
        <v>30</v>
      </c>
      <c r="D60" s="8" t="s">
        <v>10</v>
      </c>
      <c r="E60" s="8" t="s">
        <v>164</v>
      </c>
      <c r="F60" s="8" t="s">
        <v>5</v>
      </c>
      <c r="G60" s="35">
        <f>G61</f>
        <v>0</v>
      </c>
      <c r="H60" s="35">
        <f t="shared" ref="H60:K61" si="25">H61</f>
        <v>3000</v>
      </c>
      <c r="I60" s="35">
        <f t="shared" si="25"/>
        <v>0</v>
      </c>
      <c r="J60" s="35">
        <f t="shared" si="25"/>
        <v>0</v>
      </c>
      <c r="K60" s="35">
        <f t="shared" si="25"/>
        <v>0</v>
      </c>
      <c r="L60" s="2"/>
    </row>
    <row r="61" spans="1:12" ht="26.4" outlineLevel="3" x14ac:dyDescent="0.3">
      <c r="A61" s="9" t="s">
        <v>39</v>
      </c>
      <c r="B61" s="8" t="s">
        <v>9</v>
      </c>
      <c r="C61" s="8" t="s">
        <v>30</v>
      </c>
      <c r="D61" s="8" t="s">
        <v>10</v>
      </c>
      <c r="E61" s="8" t="s">
        <v>164</v>
      </c>
      <c r="F61" s="8" t="s">
        <v>40</v>
      </c>
      <c r="G61" s="35">
        <f>G62</f>
        <v>0</v>
      </c>
      <c r="H61" s="35">
        <f t="shared" si="25"/>
        <v>3000</v>
      </c>
      <c r="I61" s="35">
        <f t="shared" si="25"/>
        <v>0</v>
      </c>
      <c r="J61" s="35">
        <f t="shared" si="25"/>
        <v>0</v>
      </c>
      <c r="K61" s="35">
        <f t="shared" si="25"/>
        <v>0</v>
      </c>
      <c r="L61" s="2"/>
    </row>
    <row r="62" spans="1:12" outlineLevel="4" x14ac:dyDescent="0.3">
      <c r="A62" s="9" t="s">
        <v>41</v>
      </c>
      <c r="B62" s="8" t="s">
        <v>9</v>
      </c>
      <c r="C62" s="8" t="s">
        <v>30</v>
      </c>
      <c r="D62" s="8" t="s">
        <v>10</v>
      </c>
      <c r="E62" s="8" t="s">
        <v>164</v>
      </c>
      <c r="F62" s="8" t="s">
        <v>42</v>
      </c>
      <c r="G62" s="35">
        <v>0</v>
      </c>
      <c r="H62" s="36">
        <v>3000</v>
      </c>
      <c r="I62" s="36">
        <v>0</v>
      </c>
      <c r="J62" s="36">
        <v>0</v>
      </c>
      <c r="K62" s="36">
        <v>0</v>
      </c>
      <c r="L62" s="2"/>
    </row>
    <row r="63" spans="1:12" ht="26.4" outlineLevel="4" x14ac:dyDescent="0.3">
      <c r="A63" s="9" t="s">
        <v>222</v>
      </c>
      <c r="B63" s="8" t="s">
        <v>9</v>
      </c>
      <c r="C63" s="8" t="s">
        <v>30</v>
      </c>
      <c r="D63" s="8" t="s">
        <v>10</v>
      </c>
      <c r="E63" s="8" t="s">
        <v>221</v>
      </c>
      <c r="F63" s="8" t="s">
        <v>5</v>
      </c>
      <c r="G63" s="35">
        <f>G64</f>
        <v>0</v>
      </c>
      <c r="H63" s="35">
        <f t="shared" ref="H63:K64" si="26">H64</f>
        <v>0</v>
      </c>
      <c r="I63" s="35">
        <f t="shared" si="26"/>
        <v>3959.5959600000001</v>
      </c>
      <c r="J63" s="35">
        <f t="shared" si="26"/>
        <v>0</v>
      </c>
      <c r="K63" s="35">
        <f t="shared" si="26"/>
        <v>0</v>
      </c>
      <c r="L63" s="2"/>
    </row>
    <row r="64" spans="1:12" ht="26.4" outlineLevel="4" x14ac:dyDescent="0.3">
      <c r="A64" s="9" t="s">
        <v>146</v>
      </c>
      <c r="B64" s="8" t="s">
        <v>9</v>
      </c>
      <c r="C64" s="8" t="s">
        <v>30</v>
      </c>
      <c r="D64" s="8" t="s">
        <v>10</v>
      </c>
      <c r="E64" s="8" t="s">
        <v>221</v>
      </c>
      <c r="F64" s="8" t="s">
        <v>40</v>
      </c>
      <c r="G64" s="35">
        <f>G65</f>
        <v>0</v>
      </c>
      <c r="H64" s="35">
        <f t="shared" si="26"/>
        <v>0</v>
      </c>
      <c r="I64" s="35">
        <f t="shared" si="26"/>
        <v>3959.5959600000001</v>
      </c>
      <c r="J64" s="35">
        <f t="shared" si="26"/>
        <v>0</v>
      </c>
      <c r="K64" s="35">
        <f t="shared" si="26"/>
        <v>0</v>
      </c>
      <c r="L64" s="2"/>
    </row>
    <row r="65" spans="1:12" outlineLevel="4" x14ac:dyDescent="0.3">
      <c r="A65" s="9" t="s">
        <v>147</v>
      </c>
      <c r="B65" s="8" t="s">
        <v>9</v>
      </c>
      <c r="C65" s="8" t="s">
        <v>30</v>
      </c>
      <c r="D65" s="8" t="s">
        <v>10</v>
      </c>
      <c r="E65" s="8" t="s">
        <v>221</v>
      </c>
      <c r="F65" s="8" t="s">
        <v>42</v>
      </c>
      <c r="G65" s="35">
        <v>0</v>
      </c>
      <c r="H65" s="36">
        <v>0</v>
      </c>
      <c r="I65" s="36">
        <v>3959.5959600000001</v>
      </c>
      <c r="J65" s="36">
        <v>0</v>
      </c>
      <c r="K65" s="36">
        <v>0</v>
      </c>
      <c r="L65" s="2"/>
    </row>
    <row r="66" spans="1:12" ht="26.4" outlineLevel="6" x14ac:dyDescent="0.3">
      <c r="A66" s="9" t="s">
        <v>65</v>
      </c>
      <c r="B66" s="8" t="s">
        <v>9</v>
      </c>
      <c r="C66" s="8" t="s">
        <v>30</v>
      </c>
      <c r="D66" s="8" t="s">
        <v>10</v>
      </c>
      <c r="E66" s="8" t="s">
        <v>66</v>
      </c>
      <c r="F66" s="8" t="s">
        <v>5</v>
      </c>
      <c r="G66" s="35">
        <f>G67</f>
        <v>149.24700000000001</v>
      </c>
      <c r="H66" s="35">
        <f t="shared" ref="H66:K67" si="27">H67</f>
        <v>226.44289000000001</v>
      </c>
      <c r="I66" s="35">
        <f t="shared" si="27"/>
        <v>0</v>
      </c>
      <c r="J66" s="35">
        <f t="shared" si="27"/>
        <v>168.005</v>
      </c>
      <c r="K66" s="35">
        <f t="shared" si="27"/>
        <v>168.005</v>
      </c>
      <c r="L66" s="2"/>
    </row>
    <row r="67" spans="1:12" ht="26.4" outlineLevel="7" x14ac:dyDescent="0.3">
      <c r="A67" s="9" t="s">
        <v>39</v>
      </c>
      <c r="B67" s="8" t="s">
        <v>9</v>
      </c>
      <c r="C67" s="8" t="s">
        <v>30</v>
      </c>
      <c r="D67" s="8" t="s">
        <v>10</v>
      </c>
      <c r="E67" s="8" t="s">
        <v>66</v>
      </c>
      <c r="F67" s="8" t="s">
        <v>40</v>
      </c>
      <c r="G67" s="35">
        <f>G68</f>
        <v>149.24700000000001</v>
      </c>
      <c r="H67" s="35">
        <f t="shared" si="27"/>
        <v>226.44289000000001</v>
      </c>
      <c r="I67" s="35">
        <f t="shared" si="27"/>
        <v>0</v>
      </c>
      <c r="J67" s="35">
        <f t="shared" si="27"/>
        <v>168.005</v>
      </c>
      <c r="K67" s="35">
        <f t="shared" si="27"/>
        <v>168.005</v>
      </c>
      <c r="L67" s="2"/>
    </row>
    <row r="68" spans="1:12" outlineLevel="7" x14ac:dyDescent="0.3">
      <c r="A68" s="9" t="s">
        <v>41</v>
      </c>
      <c r="B68" s="8" t="s">
        <v>9</v>
      </c>
      <c r="C68" s="8" t="s">
        <v>30</v>
      </c>
      <c r="D68" s="8" t="s">
        <v>10</v>
      </c>
      <c r="E68" s="8" t="s">
        <v>66</v>
      </c>
      <c r="F68" s="8" t="s">
        <v>42</v>
      </c>
      <c r="G68" s="35">
        <v>149.24700000000001</v>
      </c>
      <c r="H68" s="36">
        <v>226.44289000000001</v>
      </c>
      <c r="I68" s="36">
        <v>0</v>
      </c>
      <c r="J68" s="36">
        <v>168.005</v>
      </c>
      <c r="K68" s="36">
        <v>168.005</v>
      </c>
      <c r="L68" s="2"/>
    </row>
    <row r="69" spans="1:12" ht="26.4" outlineLevel="7" x14ac:dyDescent="0.3">
      <c r="A69" s="9" t="s">
        <v>216</v>
      </c>
      <c r="B69" s="8" t="s">
        <v>9</v>
      </c>
      <c r="C69" s="8" t="s">
        <v>30</v>
      </c>
      <c r="D69" s="8" t="s">
        <v>10</v>
      </c>
      <c r="E69" s="8" t="s">
        <v>215</v>
      </c>
      <c r="F69" s="8" t="s">
        <v>5</v>
      </c>
      <c r="G69" s="35">
        <f>G70</f>
        <v>3209.7150000000001</v>
      </c>
      <c r="H69" s="35">
        <f t="shared" ref="H69:K70" si="28">H70</f>
        <v>0</v>
      </c>
      <c r="I69" s="35">
        <f t="shared" si="28"/>
        <v>2812.78881</v>
      </c>
      <c r="J69" s="35">
        <f t="shared" si="28"/>
        <v>7393.9922800000004</v>
      </c>
      <c r="K69" s="35">
        <f t="shared" si="28"/>
        <v>7393.9922800000004</v>
      </c>
      <c r="L69" s="2"/>
    </row>
    <row r="70" spans="1:12" ht="26.4" outlineLevel="7" x14ac:dyDescent="0.3">
      <c r="A70" s="9" t="s">
        <v>146</v>
      </c>
      <c r="B70" s="8" t="s">
        <v>9</v>
      </c>
      <c r="C70" s="8" t="s">
        <v>30</v>
      </c>
      <c r="D70" s="8" t="s">
        <v>10</v>
      </c>
      <c r="E70" s="8" t="s">
        <v>215</v>
      </c>
      <c r="F70" s="8" t="s">
        <v>40</v>
      </c>
      <c r="G70" s="35">
        <f>G71</f>
        <v>3209.7150000000001</v>
      </c>
      <c r="H70" s="35">
        <f t="shared" si="28"/>
        <v>0</v>
      </c>
      <c r="I70" s="35">
        <f t="shared" si="28"/>
        <v>2812.78881</v>
      </c>
      <c r="J70" s="35">
        <f t="shared" si="28"/>
        <v>7393.9922800000004</v>
      </c>
      <c r="K70" s="35">
        <f t="shared" si="28"/>
        <v>7393.9922800000004</v>
      </c>
      <c r="L70" s="2"/>
    </row>
    <row r="71" spans="1:12" outlineLevel="7" x14ac:dyDescent="0.3">
      <c r="A71" s="9" t="s">
        <v>147</v>
      </c>
      <c r="B71" s="8" t="s">
        <v>9</v>
      </c>
      <c r="C71" s="8" t="s">
        <v>30</v>
      </c>
      <c r="D71" s="8" t="s">
        <v>10</v>
      </c>
      <c r="E71" s="8" t="s">
        <v>215</v>
      </c>
      <c r="F71" s="8" t="s">
        <v>42</v>
      </c>
      <c r="G71" s="35">
        <v>3209.7150000000001</v>
      </c>
      <c r="H71" s="36">
        <v>0</v>
      </c>
      <c r="I71" s="36">
        <f>3.406+2809.38281</f>
        <v>2812.78881</v>
      </c>
      <c r="J71" s="36">
        <f>8.952+7385.04028</f>
        <v>7393.9922800000004</v>
      </c>
      <c r="K71" s="36">
        <f>8.952+7385.04028</f>
        <v>7393.9922800000004</v>
      </c>
      <c r="L71" s="2"/>
    </row>
    <row r="72" spans="1:12" ht="52.8" outlineLevel="7" x14ac:dyDescent="0.3">
      <c r="A72" s="9" t="s">
        <v>69</v>
      </c>
      <c r="B72" s="8" t="s">
        <v>9</v>
      </c>
      <c r="C72" s="8" t="s">
        <v>30</v>
      </c>
      <c r="D72" s="8" t="s">
        <v>10</v>
      </c>
      <c r="E72" s="8" t="s">
        <v>70</v>
      </c>
      <c r="F72" s="8" t="s">
        <v>5</v>
      </c>
      <c r="G72" s="35">
        <f>G73</f>
        <v>515.15599999999995</v>
      </c>
      <c r="H72" s="35">
        <f t="shared" ref="H72:K72" si="29">H73</f>
        <v>63.538499999999999</v>
      </c>
      <c r="I72" s="35">
        <f t="shared" si="29"/>
        <v>860</v>
      </c>
      <c r="J72" s="35">
        <f t="shared" si="29"/>
        <v>860</v>
      </c>
      <c r="K72" s="35">
        <f t="shared" si="29"/>
        <v>860</v>
      </c>
      <c r="L72" s="2"/>
    </row>
    <row r="73" spans="1:12" ht="26.4" outlineLevel="7" x14ac:dyDescent="0.3">
      <c r="A73" s="9" t="s">
        <v>39</v>
      </c>
      <c r="B73" s="8" t="s">
        <v>9</v>
      </c>
      <c r="C73" s="8" t="s">
        <v>30</v>
      </c>
      <c r="D73" s="8" t="s">
        <v>10</v>
      </c>
      <c r="E73" s="8" t="s">
        <v>70</v>
      </c>
      <c r="F73" s="8" t="s">
        <v>40</v>
      </c>
      <c r="G73" s="35">
        <f>G74</f>
        <v>515.15599999999995</v>
      </c>
      <c r="H73" s="35">
        <f t="shared" ref="H73:K73" si="30">H74</f>
        <v>63.538499999999999</v>
      </c>
      <c r="I73" s="35">
        <f t="shared" si="30"/>
        <v>860</v>
      </c>
      <c r="J73" s="35">
        <f t="shared" si="30"/>
        <v>860</v>
      </c>
      <c r="K73" s="35">
        <f t="shared" si="30"/>
        <v>860</v>
      </c>
      <c r="L73" s="2"/>
    </row>
    <row r="74" spans="1:12" outlineLevel="7" x14ac:dyDescent="0.3">
      <c r="A74" s="9" t="s">
        <v>41</v>
      </c>
      <c r="B74" s="8" t="s">
        <v>9</v>
      </c>
      <c r="C74" s="8" t="s">
        <v>30</v>
      </c>
      <c r="D74" s="8" t="s">
        <v>10</v>
      </c>
      <c r="E74" s="8" t="s">
        <v>70</v>
      </c>
      <c r="F74" s="8" t="s">
        <v>42</v>
      </c>
      <c r="G74" s="35">
        <v>515.15599999999995</v>
      </c>
      <c r="H74" s="36">
        <v>63.538499999999999</v>
      </c>
      <c r="I74" s="36">
        <f>760+100</f>
        <v>860</v>
      </c>
      <c r="J74" s="36">
        <f t="shared" ref="J74:K74" si="31">760+100</f>
        <v>860</v>
      </c>
      <c r="K74" s="36">
        <f t="shared" si="31"/>
        <v>860</v>
      </c>
      <c r="L74" s="2"/>
    </row>
    <row r="75" spans="1:12" ht="52.8" outlineLevel="7" x14ac:dyDescent="0.3">
      <c r="A75" s="9" t="s">
        <v>165</v>
      </c>
      <c r="B75" s="8" t="s">
        <v>9</v>
      </c>
      <c r="C75" s="8" t="s">
        <v>30</v>
      </c>
      <c r="D75" s="8" t="s">
        <v>10</v>
      </c>
      <c r="E75" s="8" t="s">
        <v>166</v>
      </c>
      <c r="F75" s="8" t="s">
        <v>5</v>
      </c>
      <c r="G75" s="35">
        <f>G76</f>
        <v>0</v>
      </c>
      <c r="H75" s="35">
        <f t="shared" ref="H75:K76" si="32">H76</f>
        <v>30.16414</v>
      </c>
      <c r="I75" s="35">
        <f t="shared" si="32"/>
        <v>0</v>
      </c>
      <c r="J75" s="35">
        <f t="shared" si="32"/>
        <v>0</v>
      </c>
      <c r="K75" s="35">
        <f t="shared" si="32"/>
        <v>0</v>
      </c>
      <c r="L75" s="2"/>
    </row>
    <row r="76" spans="1:12" ht="26.4" outlineLevel="7" x14ac:dyDescent="0.3">
      <c r="A76" s="9" t="s">
        <v>39</v>
      </c>
      <c r="B76" s="8" t="s">
        <v>9</v>
      </c>
      <c r="C76" s="8" t="s">
        <v>30</v>
      </c>
      <c r="D76" s="8" t="s">
        <v>10</v>
      </c>
      <c r="E76" s="8" t="s">
        <v>166</v>
      </c>
      <c r="F76" s="8" t="s">
        <v>40</v>
      </c>
      <c r="G76" s="35">
        <f>G77</f>
        <v>0</v>
      </c>
      <c r="H76" s="35">
        <f t="shared" si="32"/>
        <v>30.16414</v>
      </c>
      <c r="I76" s="35">
        <f t="shared" si="32"/>
        <v>0</v>
      </c>
      <c r="J76" s="35">
        <f t="shared" si="32"/>
        <v>0</v>
      </c>
      <c r="K76" s="35">
        <f t="shared" si="32"/>
        <v>0</v>
      </c>
      <c r="L76" s="2"/>
    </row>
    <row r="77" spans="1:12" outlineLevel="7" x14ac:dyDescent="0.3">
      <c r="A77" s="9" t="s">
        <v>41</v>
      </c>
      <c r="B77" s="8" t="s">
        <v>9</v>
      </c>
      <c r="C77" s="8" t="s">
        <v>30</v>
      </c>
      <c r="D77" s="8" t="s">
        <v>10</v>
      </c>
      <c r="E77" s="8" t="s">
        <v>166</v>
      </c>
      <c r="F77" s="8" t="s">
        <v>42</v>
      </c>
      <c r="G77" s="35">
        <v>0</v>
      </c>
      <c r="H77" s="36">
        <v>30.16414</v>
      </c>
      <c r="I77" s="36">
        <v>0</v>
      </c>
      <c r="J77" s="36">
        <v>0</v>
      </c>
      <c r="K77" s="36">
        <v>0</v>
      </c>
      <c r="L77" s="2"/>
    </row>
    <row r="78" spans="1:12" ht="52.8" outlineLevel="7" x14ac:dyDescent="0.3">
      <c r="A78" s="9" t="s">
        <v>167</v>
      </c>
      <c r="B78" s="8" t="s">
        <v>9</v>
      </c>
      <c r="C78" s="8" t="s">
        <v>30</v>
      </c>
      <c r="D78" s="8" t="s">
        <v>10</v>
      </c>
      <c r="E78" s="8" t="s">
        <v>168</v>
      </c>
      <c r="F78" s="8" t="s">
        <v>5</v>
      </c>
      <c r="G78" s="35">
        <f>G79</f>
        <v>0</v>
      </c>
      <c r="H78" s="35">
        <f t="shared" ref="H78:L79" si="33">H79</f>
        <v>30.30303</v>
      </c>
      <c r="I78" s="35">
        <f t="shared" si="33"/>
        <v>0</v>
      </c>
      <c r="J78" s="35">
        <f t="shared" si="33"/>
        <v>0</v>
      </c>
      <c r="K78" s="35">
        <f t="shared" si="33"/>
        <v>0</v>
      </c>
      <c r="L78" s="22">
        <f t="shared" si="33"/>
        <v>0</v>
      </c>
    </row>
    <row r="79" spans="1:12" ht="26.4" outlineLevel="7" x14ac:dyDescent="0.3">
      <c r="A79" s="9" t="s">
        <v>39</v>
      </c>
      <c r="B79" s="8" t="s">
        <v>9</v>
      </c>
      <c r="C79" s="8" t="s">
        <v>30</v>
      </c>
      <c r="D79" s="8" t="s">
        <v>10</v>
      </c>
      <c r="E79" s="8" t="s">
        <v>168</v>
      </c>
      <c r="F79" s="8" t="s">
        <v>40</v>
      </c>
      <c r="G79" s="35">
        <f>G80</f>
        <v>0</v>
      </c>
      <c r="H79" s="35">
        <f t="shared" si="33"/>
        <v>30.30303</v>
      </c>
      <c r="I79" s="35">
        <f t="shared" si="33"/>
        <v>0</v>
      </c>
      <c r="J79" s="35">
        <f t="shared" si="33"/>
        <v>0</v>
      </c>
      <c r="K79" s="35">
        <f t="shared" si="33"/>
        <v>0</v>
      </c>
      <c r="L79" s="2"/>
    </row>
    <row r="80" spans="1:12" outlineLevel="7" x14ac:dyDescent="0.3">
      <c r="A80" s="9" t="s">
        <v>41</v>
      </c>
      <c r="B80" s="8" t="s">
        <v>9</v>
      </c>
      <c r="C80" s="8" t="s">
        <v>30</v>
      </c>
      <c r="D80" s="8" t="s">
        <v>10</v>
      </c>
      <c r="E80" s="8" t="s">
        <v>168</v>
      </c>
      <c r="F80" s="8" t="s">
        <v>42</v>
      </c>
      <c r="G80" s="35">
        <v>0</v>
      </c>
      <c r="H80" s="36">
        <v>30.30303</v>
      </c>
      <c r="I80" s="36">
        <v>0</v>
      </c>
      <c r="J80" s="36">
        <v>0</v>
      </c>
      <c r="K80" s="36">
        <v>0</v>
      </c>
      <c r="L80" s="2"/>
    </row>
    <row r="81" spans="1:12" ht="39.6" outlineLevel="7" x14ac:dyDescent="0.3">
      <c r="A81" s="9" t="s">
        <v>218</v>
      </c>
      <c r="B81" s="8" t="s">
        <v>9</v>
      </c>
      <c r="C81" s="8" t="s">
        <v>30</v>
      </c>
      <c r="D81" s="8" t="s">
        <v>10</v>
      </c>
      <c r="E81" s="8" t="s">
        <v>217</v>
      </c>
      <c r="F81" s="8" t="s">
        <v>5</v>
      </c>
      <c r="G81" s="35">
        <f>G82</f>
        <v>0</v>
      </c>
      <c r="H81" s="35">
        <f t="shared" ref="H81:K82" si="34">H82</f>
        <v>0</v>
      </c>
      <c r="I81" s="35">
        <f t="shared" si="34"/>
        <v>39.996000000000002</v>
      </c>
      <c r="J81" s="35">
        <f t="shared" si="34"/>
        <v>39.996000000000002</v>
      </c>
      <c r="K81" s="35">
        <f t="shared" si="34"/>
        <v>39.996000000000002</v>
      </c>
      <c r="L81" s="2"/>
    </row>
    <row r="82" spans="1:12" ht="26.4" outlineLevel="7" x14ac:dyDescent="0.3">
      <c r="A82" s="9" t="s">
        <v>146</v>
      </c>
      <c r="B82" s="8" t="s">
        <v>9</v>
      </c>
      <c r="C82" s="8" t="s">
        <v>30</v>
      </c>
      <c r="D82" s="8" t="s">
        <v>10</v>
      </c>
      <c r="E82" s="8" t="s">
        <v>217</v>
      </c>
      <c r="F82" s="8" t="s">
        <v>40</v>
      </c>
      <c r="G82" s="35">
        <f>G83</f>
        <v>0</v>
      </c>
      <c r="H82" s="35">
        <f t="shared" si="34"/>
        <v>0</v>
      </c>
      <c r="I82" s="35">
        <f t="shared" si="34"/>
        <v>39.996000000000002</v>
      </c>
      <c r="J82" s="35">
        <f t="shared" si="34"/>
        <v>39.996000000000002</v>
      </c>
      <c r="K82" s="35">
        <f t="shared" si="34"/>
        <v>39.996000000000002</v>
      </c>
      <c r="L82" s="2"/>
    </row>
    <row r="83" spans="1:12" outlineLevel="7" x14ac:dyDescent="0.3">
      <c r="A83" s="9" t="s">
        <v>147</v>
      </c>
      <c r="B83" s="8" t="s">
        <v>9</v>
      </c>
      <c r="C83" s="8" t="s">
        <v>30</v>
      </c>
      <c r="D83" s="8" t="s">
        <v>10</v>
      </c>
      <c r="E83" s="8" t="s">
        <v>217</v>
      </c>
      <c r="F83" s="8" t="s">
        <v>42</v>
      </c>
      <c r="G83" s="35">
        <v>0</v>
      </c>
      <c r="H83" s="36">
        <v>0</v>
      </c>
      <c r="I83" s="36">
        <v>39.996000000000002</v>
      </c>
      <c r="J83" s="36">
        <v>39.996000000000002</v>
      </c>
      <c r="K83" s="36">
        <v>39.996000000000002</v>
      </c>
      <c r="L83" s="2"/>
    </row>
    <row r="84" spans="1:12" ht="39.6" outlineLevel="7" x14ac:dyDescent="0.3">
      <c r="A84" s="9" t="s">
        <v>71</v>
      </c>
      <c r="B84" s="8" t="s">
        <v>9</v>
      </c>
      <c r="C84" s="8" t="s">
        <v>30</v>
      </c>
      <c r="D84" s="8" t="s">
        <v>10</v>
      </c>
      <c r="E84" s="8" t="s">
        <v>72</v>
      </c>
      <c r="F84" s="8" t="s">
        <v>5</v>
      </c>
      <c r="G84" s="35">
        <f>G85</f>
        <v>4.6159999999999997</v>
      </c>
      <c r="H84" s="35">
        <f t="shared" ref="H84:K85" si="35">H85</f>
        <v>2.2873000000000001</v>
      </c>
      <c r="I84" s="35">
        <f t="shared" si="35"/>
        <v>0</v>
      </c>
      <c r="J84" s="35">
        <f t="shared" si="35"/>
        <v>1.698</v>
      </c>
      <c r="K84" s="35">
        <f t="shared" si="35"/>
        <v>1.698</v>
      </c>
      <c r="L84" s="2"/>
    </row>
    <row r="85" spans="1:12" ht="26.4" outlineLevel="7" x14ac:dyDescent="0.3">
      <c r="A85" s="9" t="s">
        <v>39</v>
      </c>
      <c r="B85" s="8" t="s">
        <v>9</v>
      </c>
      <c r="C85" s="8" t="s">
        <v>30</v>
      </c>
      <c r="D85" s="8" t="s">
        <v>10</v>
      </c>
      <c r="E85" s="8" t="s">
        <v>72</v>
      </c>
      <c r="F85" s="8" t="s">
        <v>40</v>
      </c>
      <c r="G85" s="35">
        <f>G86</f>
        <v>4.6159999999999997</v>
      </c>
      <c r="H85" s="35">
        <f t="shared" si="35"/>
        <v>2.2873000000000001</v>
      </c>
      <c r="I85" s="35">
        <f t="shared" si="35"/>
        <v>0</v>
      </c>
      <c r="J85" s="35">
        <f t="shared" si="35"/>
        <v>1.698</v>
      </c>
      <c r="K85" s="35">
        <f t="shared" si="35"/>
        <v>1.698</v>
      </c>
      <c r="L85" s="2"/>
    </row>
    <row r="86" spans="1:12" outlineLevel="7" x14ac:dyDescent="0.3">
      <c r="A86" s="9" t="s">
        <v>41</v>
      </c>
      <c r="B86" s="8" t="s">
        <v>9</v>
      </c>
      <c r="C86" s="8" t="s">
        <v>30</v>
      </c>
      <c r="D86" s="8" t="s">
        <v>10</v>
      </c>
      <c r="E86" s="8" t="s">
        <v>72</v>
      </c>
      <c r="F86" s="8" t="s">
        <v>42</v>
      </c>
      <c r="G86" s="35">
        <v>4.6159999999999997</v>
      </c>
      <c r="H86" s="36">
        <v>2.2873000000000001</v>
      </c>
      <c r="I86" s="36">
        <v>0</v>
      </c>
      <c r="J86" s="36">
        <v>1.698</v>
      </c>
      <c r="K86" s="36">
        <v>1.698</v>
      </c>
      <c r="L86" s="2"/>
    </row>
    <row r="87" spans="1:12" ht="26.4" outlineLevel="7" x14ac:dyDescent="0.3">
      <c r="A87" s="9" t="s">
        <v>193</v>
      </c>
      <c r="B87" s="8" t="s">
        <v>9</v>
      </c>
      <c r="C87" s="8" t="s">
        <v>30</v>
      </c>
      <c r="D87" s="8" t="s">
        <v>10</v>
      </c>
      <c r="E87" s="8" t="s">
        <v>73</v>
      </c>
      <c r="F87" s="8" t="s">
        <v>5</v>
      </c>
      <c r="G87" s="35">
        <f>G88+G91+G94</f>
        <v>2960.57</v>
      </c>
      <c r="H87" s="35">
        <f t="shared" ref="H87:K87" si="36">H88+H91+H94</f>
        <v>1075.7285000000002</v>
      </c>
      <c r="I87" s="35">
        <f t="shared" si="36"/>
        <v>365</v>
      </c>
      <c r="J87" s="35">
        <f t="shared" si="36"/>
        <v>365</v>
      </c>
      <c r="K87" s="35">
        <f t="shared" si="36"/>
        <v>365</v>
      </c>
      <c r="L87" s="2"/>
    </row>
    <row r="88" spans="1:12" ht="40.200000000000003" customHeight="1" outlineLevel="7" x14ac:dyDescent="0.3">
      <c r="A88" s="9" t="s">
        <v>74</v>
      </c>
      <c r="B88" s="8" t="s">
        <v>9</v>
      </c>
      <c r="C88" s="8" t="s">
        <v>30</v>
      </c>
      <c r="D88" s="8" t="s">
        <v>10</v>
      </c>
      <c r="E88" s="8" t="s">
        <v>75</v>
      </c>
      <c r="F88" s="8" t="s">
        <v>5</v>
      </c>
      <c r="G88" s="35">
        <f>G89</f>
        <v>398</v>
      </c>
      <c r="H88" s="35">
        <f t="shared" ref="H88:K89" si="37">H89</f>
        <v>825.72850000000005</v>
      </c>
      <c r="I88" s="35">
        <f t="shared" si="37"/>
        <v>240</v>
      </c>
      <c r="J88" s="35">
        <f t="shared" si="37"/>
        <v>240</v>
      </c>
      <c r="K88" s="35">
        <f t="shared" si="37"/>
        <v>240</v>
      </c>
      <c r="L88" s="2"/>
    </row>
    <row r="89" spans="1:12" ht="26.4" outlineLevel="7" x14ac:dyDescent="0.3">
      <c r="A89" s="9" t="s">
        <v>39</v>
      </c>
      <c r="B89" s="8" t="s">
        <v>9</v>
      </c>
      <c r="C89" s="8" t="s">
        <v>30</v>
      </c>
      <c r="D89" s="8" t="s">
        <v>10</v>
      </c>
      <c r="E89" s="8" t="s">
        <v>75</v>
      </c>
      <c r="F89" s="8" t="s">
        <v>40</v>
      </c>
      <c r="G89" s="35">
        <f>G90</f>
        <v>398</v>
      </c>
      <c r="H89" s="35">
        <f t="shared" si="37"/>
        <v>825.72850000000005</v>
      </c>
      <c r="I89" s="35">
        <f t="shared" si="37"/>
        <v>240</v>
      </c>
      <c r="J89" s="35">
        <f t="shared" si="37"/>
        <v>240</v>
      </c>
      <c r="K89" s="35">
        <f t="shared" si="37"/>
        <v>240</v>
      </c>
      <c r="L89" s="2"/>
    </row>
    <row r="90" spans="1:12" outlineLevel="7" x14ac:dyDescent="0.3">
      <c r="A90" s="9" t="s">
        <v>41</v>
      </c>
      <c r="B90" s="8" t="s">
        <v>9</v>
      </c>
      <c r="C90" s="8" t="s">
        <v>30</v>
      </c>
      <c r="D90" s="8" t="s">
        <v>10</v>
      </c>
      <c r="E90" s="8" t="s">
        <v>75</v>
      </c>
      <c r="F90" s="8" t="s">
        <v>42</v>
      </c>
      <c r="G90" s="35">
        <v>398</v>
      </c>
      <c r="H90" s="36">
        <v>825.72850000000005</v>
      </c>
      <c r="I90" s="36">
        <v>240</v>
      </c>
      <c r="J90" s="36">
        <v>240</v>
      </c>
      <c r="K90" s="36">
        <v>240</v>
      </c>
      <c r="L90" s="2"/>
    </row>
    <row r="91" spans="1:12" ht="26.4" outlineLevel="7" x14ac:dyDescent="0.3">
      <c r="A91" s="9" t="s">
        <v>76</v>
      </c>
      <c r="B91" s="8" t="s">
        <v>9</v>
      </c>
      <c r="C91" s="8" t="s">
        <v>30</v>
      </c>
      <c r="D91" s="8" t="s">
        <v>10</v>
      </c>
      <c r="E91" s="8" t="s">
        <v>77</v>
      </c>
      <c r="F91" s="8" t="s">
        <v>5</v>
      </c>
      <c r="G91" s="35">
        <f>G92</f>
        <v>0</v>
      </c>
      <c r="H91" s="35">
        <f t="shared" ref="H91:K92" si="38">H92</f>
        <v>250</v>
      </c>
      <c r="I91" s="35">
        <f t="shared" si="38"/>
        <v>125</v>
      </c>
      <c r="J91" s="35">
        <f t="shared" si="38"/>
        <v>125</v>
      </c>
      <c r="K91" s="35">
        <f t="shared" si="38"/>
        <v>125</v>
      </c>
      <c r="L91" s="2"/>
    </row>
    <row r="92" spans="1:12" ht="26.4" outlineLevel="7" x14ac:dyDescent="0.3">
      <c r="A92" s="9" t="s">
        <v>39</v>
      </c>
      <c r="B92" s="8" t="s">
        <v>9</v>
      </c>
      <c r="C92" s="8" t="s">
        <v>30</v>
      </c>
      <c r="D92" s="8" t="s">
        <v>10</v>
      </c>
      <c r="E92" s="8" t="s">
        <v>77</v>
      </c>
      <c r="F92" s="8" t="s">
        <v>40</v>
      </c>
      <c r="G92" s="35">
        <f>G93</f>
        <v>0</v>
      </c>
      <c r="H92" s="35">
        <f t="shared" si="38"/>
        <v>250</v>
      </c>
      <c r="I92" s="35">
        <f t="shared" si="38"/>
        <v>125</v>
      </c>
      <c r="J92" s="35">
        <f t="shared" si="38"/>
        <v>125</v>
      </c>
      <c r="K92" s="35">
        <f t="shared" si="38"/>
        <v>125</v>
      </c>
      <c r="L92" s="2"/>
    </row>
    <row r="93" spans="1:12" outlineLevel="7" x14ac:dyDescent="0.3">
      <c r="A93" s="9" t="s">
        <v>41</v>
      </c>
      <c r="B93" s="8" t="s">
        <v>9</v>
      </c>
      <c r="C93" s="8" t="s">
        <v>30</v>
      </c>
      <c r="D93" s="8" t="s">
        <v>10</v>
      </c>
      <c r="E93" s="8" t="s">
        <v>77</v>
      </c>
      <c r="F93" s="8" t="s">
        <v>42</v>
      </c>
      <c r="G93" s="35">
        <v>0</v>
      </c>
      <c r="H93" s="36">
        <v>250</v>
      </c>
      <c r="I93" s="36">
        <v>125</v>
      </c>
      <c r="J93" s="36">
        <v>125</v>
      </c>
      <c r="K93" s="36">
        <v>125</v>
      </c>
      <c r="L93" s="2"/>
    </row>
    <row r="94" spans="1:12" outlineLevel="7" x14ac:dyDescent="0.3">
      <c r="A94" s="21" t="s">
        <v>229</v>
      </c>
      <c r="B94" s="20" t="s">
        <v>9</v>
      </c>
      <c r="C94" s="20" t="s">
        <v>30</v>
      </c>
      <c r="D94" s="20" t="s">
        <v>10</v>
      </c>
      <c r="E94" s="20" t="s">
        <v>230</v>
      </c>
      <c r="F94" s="20" t="s">
        <v>5</v>
      </c>
      <c r="G94" s="35">
        <f>G95</f>
        <v>2562.5700000000002</v>
      </c>
      <c r="H94" s="35">
        <f t="shared" ref="H94:K95" si="39">H95</f>
        <v>0</v>
      </c>
      <c r="I94" s="35">
        <f t="shared" si="39"/>
        <v>0</v>
      </c>
      <c r="J94" s="35">
        <f t="shared" si="39"/>
        <v>0</v>
      </c>
      <c r="K94" s="35">
        <f t="shared" si="39"/>
        <v>0</v>
      </c>
      <c r="L94" s="2"/>
    </row>
    <row r="95" spans="1:12" ht="26.4" outlineLevel="7" x14ac:dyDescent="0.3">
      <c r="A95" s="21" t="s">
        <v>226</v>
      </c>
      <c r="B95" s="20" t="s">
        <v>9</v>
      </c>
      <c r="C95" s="20" t="s">
        <v>30</v>
      </c>
      <c r="D95" s="20" t="s">
        <v>10</v>
      </c>
      <c r="E95" s="20" t="s">
        <v>230</v>
      </c>
      <c r="F95" s="20" t="s">
        <v>40</v>
      </c>
      <c r="G95" s="35">
        <f>G96</f>
        <v>2562.5700000000002</v>
      </c>
      <c r="H95" s="35">
        <f t="shared" si="39"/>
        <v>0</v>
      </c>
      <c r="I95" s="35">
        <f t="shared" si="39"/>
        <v>0</v>
      </c>
      <c r="J95" s="35">
        <f t="shared" si="39"/>
        <v>0</v>
      </c>
      <c r="K95" s="35">
        <f t="shared" si="39"/>
        <v>0</v>
      </c>
      <c r="L95" s="2"/>
    </row>
    <row r="96" spans="1:12" outlineLevel="7" x14ac:dyDescent="0.3">
      <c r="A96" s="21" t="s">
        <v>227</v>
      </c>
      <c r="B96" s="20" t="s">
        <v>9</v>
      </c>
      <c r="C96" s="20" t="s">
        <v>30</v>
      </c>
      <c r="D96" s="20" t="s">
        <v>10</v>
      </c>
      <c r="E96" s="20" t="s">
        <v>230</v>
      </c>
      <c r="F96" s="20" t="s">
        <v>42</v>
      </c>
      <c r="G96" s="35">
        <v>2562.5700000000002</v>
      </c>
      <c r="H96" s="36">
        <v>0</v>
      </c>
      <c r="I96" s="36">
        <v>0</v>
      </c>
      <c r="J96" s="36">
        <v>0</v>
      </c>
      <c r="K96" s="36">
        <v>0</v>
      </c>
      <c r="L96" s="2"/>
    </row>
    <row r="97" spans="1:12" ht="26.4" outlineLevel="7" x14ac:dyDescent="0.3">
      <c r="A97" s="9" t="s">
        <v>169</v>
      </c>
      <c r="B97" s="8" t="s">
        <v>9</v>
      </c>
      <c r="C97" s="8" t="s">
        <v>30</v>
      </c>
      <c r="D97" s="8" t="s">
        <v>10</v>
      </c>
      <c r="E97" s="8" t="s">
        <v>170</v>
      </c>
      <c r="F97" s="8" t="s">
        <v>5</v>
      </c>
      <c r="G97" s="35">
        <f>G98+G101</f>
        <v>0</v>
      </c>
      <c r="H97" s="35">
        <f t="shared" ref="H97:K97" si="40">H98+H101</f>
        <v>150</v>
      </c>
      <c r="I97" s="35">
        <f t="shared" si="40"/>
        <v>30</v>
      </c>
      <c r="J97" s="35">
        <f t="shared" si="40"/>
        <v>30</v>
      </c>
      <c r="K97" s="35">
        <f t="shared" si="40"/>
        <v>0</v>
      </c>
      <c r="L97" s="2"/>
    </row>
    <row r="98" spans="1:12" ht="26.4" outlineLevel="7" x14ac:dyDescent="0.3">
      <c r="A98" s="9" t="s">
        <v>171</v>
      </c>
      <c r="B98" s="8" t="s">
        <v>9</v>
      </c>
      <c r="C98" s="8" t="s">
        <v>30</v>
      </c>
      <c r="D98" s="8" t="s">
        <v>10</v>
      </c>
      <c r="E98" s="8" t="s">
        <v>172</v>
      </c>
      <c r="F98" s="8" t="s">
        <v>5</v>
      </c>
      <c r="G98" s="35">
        <f>G99</f>
        <v>0</v>
      </c>
      <c r="H98" s="35">
        <f t="shared" ref="H98:K99" si="41">H99</f>
        <v>50</v>
      </c>
      <c r="I98" s="35">
        <f t="shared" si="41"/>
        <v>15</v>
      </c>
      <c r="J98" s="35">
        <f t="shared" si="41"/>
        <v>15</v>
      </c>
      <c r="K98" s="35">
        <f t="shared" si="41"/>
        <v>0</v>
      </c>
      <c r="L98" s="2"/>
    </row>
    <row r="99" spans="1:12" outlineLevel="7" x14ac:dyDescent="0.3">
      <c r="A99" s="9" t="s">
        <v>27</v>
      </c>
      <c r="B99" s="8" t="s">
        <v>9</v>
      </c>
      <c r="C99" s="8" t="s">
        <v>30</v>
      </c>
      <c r="D99" s="8" t="s">
        <v>10</v>
      </c>
      <c r="E99" s="8" t="s">
        <v>172</v>
      </c>
      <c r="F99" s="8" t="s">
        <v>28</v>
      </c>
      <c r="G99" s="35">
        <f>G100</f>
        <v>0</v>
      </c>
      <c r="H99" s="35">
        <f t="shared" si="41"/>
        <v>50</v>
      </c>
      <c r="I99" s="35">
        <f t="shared" si="41"/>
        <v>15</v>
      </c>
      <c r="J99" s="35">
        <f t="shared" si="41"/>
        <v>15</v>
      </c>
      <c r="K99" s="35">
        <f t="shared" si="41"/>
        <v>0</v>
      </c>
      <c r="L99" s="2"/>
    </row>
    <row r="100" spans="1:12" outlineLevel="7" x14ac:dyDescent="0.3">
      <c r="A100" s="9" t="s">
        <v>67</v>
      </c>
      <c r="B100" s="8" t="s">
        <v>9</v>
      </c>
      <c r="C100" s="8" t="s">
        <v>30</v>
      </c>
      <c r="D100" s="8" t="s">
        <v>10</v>
      </c>
      <c r="E100" s="8" t="s">
        <v>172</v>
      </c>
      <c r="F100" s="8" t="s">
        <v>68</v>
      </c>
      <c r="G100" s="35">
        <v>0</v>
      </c>
      <c r="H100" s="36">
        <v>50</v>
      </c>
      <c r="I100" s="36">
        <v>15</v>
      </c>
      <c r="J100" s="36">
        <v>15</v>
      </c>
      <c r="K100" s="36">
        <v>0</v>
      </c>
      <c r="L100" s="2"/>
    </row>
    <row r="101" spans="1:12" ht="26.4" outlineLevel="7" x14ac:dyDescent="0.3">
      <c r="A101" s="9" t="s">
        <v>173</v>
      </c>
      <c r="B101" s="8" t="s">
        <v>9</v>
      </c>
      <c r="C101" s="8" t="s">
        <v>30</v>
      </c>
      <c r="D101" s="8" t="s">
        <v>10</v>
      </c>
      <c r="E101" s="8" t="s">
        <v>174</v>
      </c>
      <c r="F101" s="8" t="s">
        <v>5</v>
      </c>
      <c r="G101" s="35">
        <f>G102</f>
        <v>0</v>
      </c>
      <c r="H101" s="35">
        <f t="shared" ref="H101:K102" si="42">H102</f>
        <v>100</v>
      </c>
      <c r="I101" s="35">
        <f t="shared" si="42"/>
        <v>15</v>
      </c>
      <c r="J101" s="35">
        <f t="shared" si="42"/>
        <v>15</v>
      </c>
      <c r="K101" s="35">
        <f t="shared" si="42"/>
        <v>0</v>
      </c>
      <c r="L101" s="2"/>
    </row>
    <row r="102" spans="1:12" ht="26.4" outlineLevel="7" x14ac:dyDescent="0.3">
      <c r="A102" s="9" t="s">
        <v>39</v>
      </c>
      <c r="B102" s="8" t="s">
        <v>9</v>
      </c>
      <c r="C102" s="8" t="s">
        <v>30</v>
      </c>
      <c r="D102" s="8" t="s">
        <v>10</v>
      </c>
      <c r="E102" s="8" t="s">
        <v>174</v>
      </c>
      <c r="F102" s="8" t="s">
        <v>40</v>
      </c>
      <c r="G102" s="35">
        <f>G103</f>
        <v>0</v>
      </c>
      <c r="H102" s="35">
        <f t="shared" si="42"/>
        <v>100</v>
      </c>
      <c r="I102" s="35">
        <f t="shared" si="42"/>
        <v>15</v>
      </c>
      <c r="J102" s="35">
        <f t="shared" si="42"/>
        <v>15</v>
      </c>
      <c r="K102" s="35">
        <f t="shared" si="42"/>
        <v>0</v>
      </c>
      <c r="L102" s="2"/>
    </row>
    <row r="103" spans="1:12" outlineLevel="7" x14ac:dyDescent="0.3">
      <c r="A103" s="9" t="s">
        <v>41</v>
      </c>
      <c r="B103" s="8" t="s">
        <v>9</v>
      </c>
      <c r="C103" s="8" t="s">
        <v>30</v>
      </c>
      <c r="D103" s="8" t="s">
        <v>10</v>
      </c>
      <c r="E103" s="8" t="s">
        <v>174</v>
      </c>
      <c r="F103" s="8" t="s">
        <v>42</v>
      </c>
      <c r="G103" s="35">
        <v>0</v>
      </c>
      <c r="H103" s="36">
        <v>100</v>
      </c>
      <c r="I103" s="36">
        <v>15</v>
      </c>
      <c r="J103" s="36">
        <v>15</v>
      </c>
      <c r="K103" s="36">
        <v>0</v>
      </c>
      <c r="L103" s="2"/>
    </row>
    <row r="104" spans="1:12" ht="39.6" outlineLevel="7" x14ac:dyDescent="0.3">
      <c r="A104" s="9" t="s">
        <v>145</v>
      </c>
      <c r="B104" s="8" t="s">
        <v>9</v>
      </c>
      <c r="C104" s="8" t="s">
        <v>30</v>
      </c>
      <c r="D104" s="8" t="s">
        <v>10</v>
      </c>
      <c r="E104" s="8" t="s">
        <v>78</v>
      </c>
      <c r="F104" s="8" t="s">
        <v>5</v>
      </c>
      <c r="G104" s="35">
        <f>G105</f>
        <v>279.40300000000002</v>
      </c>
      <c r="H104" s="35">
        <f t="shared" ref="H104:K107" si="43">H105</f>
        <v>71.129000000000005</v>
      </c>
      <c r="I104" s="35">
        <f t="shared" si="43"/>
        <v>73.5</v>
      </c>
      <c r="J104" s="35">
        <f t="shared" si="43"/>
        <v>73.5</v>
      </c>
      <c r="K104" s="35">
        <f t="shared" si="43"/>
        <v>73.5</v>
      </c>
      <c r="L104" s="2"/>
    </row>
    <row r="105" spans="1:12" ht="26.4" outlineLevel="7" x14ac:dyDescent="0.3">
      <c r="A105" s="9" t="s">
        <v>152</v>
      </c>
      <c r="B105" s="8" t="s">
        <v>9</v>
      </c>
      <c r="C105" s="8" t="s">
        <v>30</v>
      </c>
      <c r="D105" s="8" t="s">
        <v>10</v>
      </c>
      <c r="E105" s="8" t="s">
        <v>79</v>
      </c>
      <c r="F105" s="8" t="s">
        <v>5</v>
      </c>
      <c r="G105" s="35">
        <f>G106</f>
        <v>279.40300000000002</v>
      </c>
      <c r="H105" s="35">
        <f t="shared" si="43"/>
        <v>71.129000000000005</v>
      </c>
      <c r="I105" s="35">
        <f t="shared" si="43"/>
        <v>73.5</v>
      </c>
      <c r="J105" s="35">
        <f t="shared" si="43"/>
        <v>73.5</v>
      </c>
      <c r="K105" s="35">
        <f t="shared" si="43"/>
        <v>73.5</v>
      </c>
      <c r="L105" s="2"/>
    </row>
    <row r="106" spans="1:12" ht="39.6" outlineLevel="7" x14ac:dyDescent="0.3">
      <c r="A106" s="9" t="s">
        <v>80</v>
      </c>
      <c r="B106" s="8" t="s">
        <v>9</v>
      </c>
      <c r="C106" s="8" t="s">
        <v>30</v>
      </c>
      <c r="D106" s="8" t="s">
        <v>10</v>
      </c>
      <c r="E106" s="8" t="s">
        <v>81</v>
      </c>
      <c r="F106" s="8" t="s">
        <v>5</v>
      </c>
      <c r="G106" s="35">
        <f>G107</f>
        <v>279.40300000000002</v>
      </c>
      <c r="H106" s="35">
        <f t="shared" si="43"/>
        <v>71.129000000000005</v>
      </c>
      <c r="I106" s="35">
        <f t="shared" si="43"/>
        <v>73.5</v>
      </c>
      <c r="J106" s="35">
        <f t="shared" si="43"/>
        <v>73.5</v>
      </c>
      <c r="K106" s="35">
        <f t="shared" si="43"/>
        <v>73.5</v>
      </c>
      <c r="L106" s="2"/>
    </row>
    <row r="107" spans="1:12" ht="26.4" outlineLevel="7" x14ac:dyDescent="0.3">
      <c r="A107" s="9" t="s">
        <v>39</v>
      </c>
      <c r="B107" s="8" t="s">
        <v>9</v>
      </c>
      <c r="C107" s="8" t="s">
        <v>30</v>
      </c>
      <c r="D107" s="8" t="s">
        <v>10</v>
      </c>
      <c r="E107" s="8" t="s">
        <v>81</v>
      </c>
      <c r="F107" s="8" t="s">
        <v>40</v>
      </c>
      <c r="G107" s="35">
        <f>G108</f>
        <v>279.40300000000002</v>
      </c>
      <c r="H107" s="35">
        <f t="shared" si="43"/>
        <v>71.129000000000005</v>
      </c>
      <c r="I107" s="35">
        <f t="shared" si="43"/>
        <v>73.5</v>
      </c>
      <c r="J107" s="35">
        <f t="shared" si="43"/>
        <v>73.5</v>
      </c>
      <c r="K107" s="35">
        <f t="shared" si="43"/>
        <v>73.5</v>
      </c>
      <c r="L107" s="2"/>
    </row>
    <row r="108" spans="1:12" outlineLevel="7" x14ac:dyDescent="0.3">
      <c r="A108" s="9" t="s">
        <v>41</v>
      </c>
      <c r="B108" s="8" t="s">
        <v>9</v>
      </c>
      <c r="C108" s="8" t="s">
        <v>30</v>
      </c>
      <c r="D108" s="8" t="s">
        <v>10</v>
      </c>
      <c r="E108" s="8" t="s">
        <v>81</v>
      </c>
      <c r="F108" s="8" t="s">
        <v>42</v>
      </c>
      <c r="G108" s="35">
        <v>279.40300000000002</v>
      </c>
      <c r="H108" s="36">
        <v>71.129000000000005</v>
      </c>
      <c r="I108" s="36">
        <f>30+31+12.5</f>
        <v>73.5</v>
      </c>
      <c r="J108" s="36">
        <f t="shared" ref="J108:K108" si="44">30+31+12.5</f>
        <v>73.5</v>
      </c>
      <c r="K108" s="36">
        <f t="shared" si="44"/>
        <v>73.5</v>
      </c>
      <c r="L108" s="2"/>
    </row>
    <row r="109" spans="1:12" ht="26.4" outlineLevel="6" x14ac:dyDescent="0.3">
      <c r="A109" s="9" t="s">
        <v>22</v>
      </c>
      <c r="B109" s="8" t="s">
        <v>9</v>
      </c>
      <c r="C109" s="8" t="s">
        <v>30</v>
      </c>
      <c r="D109" s="8" t="s">
        <v>10</v>
      </c>
      <c r="E109" s="8" t="s">
        <v>23</v>
      </c>
      <c r="F109" s="8" t="s">
        <v>5</v>
      </c>
      <c r="G109" s="35">
        <f>G110</f>
        <v>580</v>
      </c>
      <c r="H109" s="35">
        <f t="shared" ref="H109:K112" si="45">H110</f>
        <v>330</v>
      </c>
      <c r="I109" s="35">
        <f t="shared" si="45"/>
        <v>35.5</v>
      </c>
      <c r="J109" s="35">
        <f t="shared" si="45"/>
        <v>35.5</v>
      </c>
      <c r="K109" s="35">
        <f t="shared" si="45"/>
        <v>35.5</v>
      </c>
      <c r="L109" s="2"/>
    </row>
    <row r="110" spans="1:12" ht="42" customHeight="1" outlineLevel="7" x14ac:dyDescent="0.3">
      <c r="A110" s="9" t="s">
        <v>151</v>
      </c>
      <c r="B110" s="8" t="s">
        <v>9</v>
      </c>
      <c r="C110" s="8" t="s">
        <v>30</v>
      </c>
      <c r="D110" s="8" t="s">
        <v>10</v>
      </c>
      <c r="E110" s="8" t="s">
        <v>24</v>
      </c>
      <c r="F110" s="8" t="s">
        <v>5</v>
      </c>
      <c r="G110" s="35">
        <f>G111</f>
        <v>580</v>
      </c>
      <c r="H110" s="35">
        <f t="shared" si="45"/>
        <v>330</v>
      </c>
      <c r="I110" s="35">
        <f t="shared" si="45"/>
        <v>35.5</v>
      </c>
      <c r="J110" s="35">
        <f t="shared" si="45"/>
        <v>35.5</v>
      </c>
      <c r="K110" s="35">
        <f t="shared" si="45"/>
        <v>35.5</v>
      </c>
      <c r="L110" s="22">
        <f t="shared" ref="L110" si="46">L111</f>
        <v>0</v>
      </c>
    </row>
    <row r="111" spans="1:12" ht="26.4" outlineLevel="7" x14ac:dyDescent="0.3">
      <c r="A111" s="9" t="s">
        <v>25</v>
      </c>
      <c r="B111" s="8" t="s">
        <v>9</v>
      </c>
      <c r="C111" s="8" t="s">
        <v>30</v>
      </c>
      <c r="D111" s="8" t="s">
        <v>10</v>
      </c>
      <c r="E111" s="8" t="s">
        <v>26</v>
      </c>
      <c r="F111" s="8" t="s">
        <v>5</v>
      </c>
      <c r="G111" s="35">
        <f>G112</f>
        <v>580</v>
      </c>
      <c r="H111" s="35">
        <f t="shared" si="45"/>
        <v>330</v>
      </c>
      <c r="I111" s="35">
        <f t="shared" si="45"/>
        <v>35.5</v>
      </c>
      <c r="J111" s="35">
        <f t="shared" si="45"/>
        <v>35.5</v>
      </c>
      <c r="K111" s="35">
        <f t="shared" si="45"/>
        <v>35.5</v>
      </c>
      <c r="L111" s="2"/>
    </row>
    <row r="112" spans="1:12" ht="26.4" outlineLevel="7" x14ac:dyDescent="0.3">
      <c r="A112" s="9" t="s">
        <v>39</v>
      </c>
      <c r="B112" s="8" t="s">
        <v>9</v>
      </c>
      <c r="C112" s="8" t="s">
        <v>30</v>
      </c>
      <c r="D112" s="8" t="s">
        <v>10</v>
      </c>
      <c r="E112" s="8" t="s">
        <v>26</v>
      </c>
      <c r="F112" s="8" t="s">
        <v>40</v>
      </c>
      <c r="G112" s="35">
        <f>G113</f>
        <v>580</v>
      </c>
      <c r="H112" s="35">
        <f t="shared" si="45"/>
        <v>330</v>
      </c>
      <c r="I112" s="35">
        <f t="shared" si="45"/>
        <v>35.5</v>
      </c>
      <c r="J112" s="35">
        <f t="shared" si="45"/>
        <v>35.5</v>
      </c>
      <c r="K112" s="35">
        <f t="shared" si="45"/>
        <v>35.5</v>
      </c>
      <c r="L112" s="2"/>
    </row>
    <row r="113" spans="1:12" outlineLevel="7" x14ac:dyDescent="0.3">
      <c r="A113" s="9" t="s">
        <v>41</v>
      </c>
      <c r="B113" s="8" t="s">
        <v>9</v>
      </c>
      <c r="C113" s="8" t="s">
        <v>30</v>
      </c>
      <c r="D113" s="8" t="s">
        <v>10</v>
      </c>
      <c r="E113" s="8" t="s">
        <v>26</v>
      </c>
      <c r="F113" s="8" t="s">
        <v>42</v>
      </c>
      <c r="G113" s="35">
        <v>580</v>
      </c>
      <c r="H113" s="36">
        <v>330</v>
      </c>
      <c r="I113" s="36">
        <v>35.5</v>
      </c>
      <c r="J113" s="36">
        <v>35.5</v>
      </c>
      <c r="K113" s="36">
        <v>35.5</v>
      </c>
      <c r="L113" s="2"/>
    </row>
    <row r="114" spans="1:12" ht="39.6" outlineLevel="7" x14ac:dyDescent="0.3">
      <c r="A114" s="9" t="s">
        <v>82</v>
      </c>
      <c r="B114" s="8" t="s">
        <v>9</v>
      </c>
      <c r="C114" s="8" t="s">
        <v>30</v>
      </c>
      <c r="D114" s="8" t="s">
        <v>10</v>
      </c>
      <c r="E114" s="8" t="s">
        <v>83</v>
      </c>
      <c r="F114" s="8" t="s">
        <v>5</v>
      </c>
      <c r="G114" s="35">
        <f>G115</f>
        <v>1500</v>
      </c>
      <c r="H114" s="35">
        <f t="shared" ref="H114:K117" si="47">H115</f>
        <v>100</v>
      </c>
      <c r="I114" s="35">
        <f t="shared" si="47"/>
        <v>100</v>
      </c>
      <c r="J114" s="35">
        <f t="shared" si="47"/>
        <v>100</v>
      </c>
      <c r="K114" s="35">
        <f t="shared" si="47"/>
        <v>100</v>
      </c>
      <c r="L114" s="2"/>
    </row>
    <row r="115" spans="1:12" ht="39.6" outlineLevel="7" x14ac:dyDescent="0.3">
      <c r="A115" s="9" t="s">
        <v>194</v>
      </c>
      <c r="B115" s="8" t="s">
        <v>9</v>
      </c>
      <c r="C115" s="8" t="s">
        <v>30</v>
      </c>
      <c r="D115" s="8" t="s">
        <v>10</v>
      </c>
      <c r="E115" s="8" t="s">
        <v>84</v>
      </c>
      <c r="F115" s="8" t="s">
        <v>5</v>
      </c>
      <c r="G115" s="35">
        <f>G116</f>
        <v>1500</v>
      </c>
      <c r="H115" s="35">
        <f t="shared" si="47"/>
        <v>100</v>
      </c>
      <c r="I115" s="35">
        <f t="shared" si="47"/>
        <v>100</v>
      </c>
      <c r="J115" s="35">
        <f t="shared" si="47"/>
        <v>100</v>
      </c>
      <c r="K115" s="35">
        <f t="shared" si="47"/>
        <v>100</v>
      </c>
      <c r="L115" s="2"/>
    </row>
    <row r="116" spans="1:12" ht="26.4" outlineLevel="7" x14ac:dyDescent="0.3">
      <c r="A116" s="9" t="s">
        <v>85</v>
      </c>
      <c r="B116" s="8" t="s">
        <v>9</v>
      </c>
      <c r="C116" s="8" t="s">
        <v>30</v>
      </c>
      <c r="D116" s="8" t="s">
        <v>10</v>
      </c>
      <c r="E116" s="8" t="s">
        <v>86</v>
      </c>
      <c r="F116" s="8" t="s">
        <v>5</v>
      </c>
      <c r="G116" s="35">
        <f>G117</f>
        <v>1500</v>
      </c>
      <c r="H116" s="35">
        <f t="shared" si="47"/>
        <v>100</v>
      </c>
      <c r="I116" s="35">
        <f t="shared" si="47"/>
        <v>100</v>
      </c>
      <c r="J116" s="35">
        <f t="shared" si="47"/>
        <v>100</v>
      </c>
      <c r="K116" s="35">
        <f t="shared" si="47"/>
        <v>100</v>
      </c>
      <c r="L116" s="2"/>
    </row>
    <row r="117" spans="1:12" ht="26.4" outlineLevel="7" x14ac:dyDescent="0.3">
      <c r="A117" s="9" t="s">
        <v>39</v>
      </c>
      <c r="B117" s="8" t="s">
        <v>9</v>
      </c>
      <c r="C117" s="8" t="s">
        <v>30</v>
      </c>
      <c r="D117" s="8" t="s">
        <v>10</v>
      </c>
      <c r="E117" s="8" t="s">
        <v>86</v>
      </c>
      <c r="F117" s="8" t="s">
        <v>40</v>
      </c>
      <c r="G117" s="35">
        <f>G118</f>
        <v>1500</v>
      </c>
      <c r="H117" s="35">
        <f t="shared" si="47"/>
        <v>100</v>
      </c>
      <c r="I117" s="35">
        <f t="shared" si="47"/>
        <v>100</v>
      </c>
      <c r="J117" s="35">
        <f t="shared" si="47"/>
        <v>100</v>
      </c>
      <c r="K117" s="35">
        <f t="shared" si="47"/>
        <v>100</v>
      </c>
      <c r="L117" s="2"/>
    </row>
    <row r="118" spans="1:12" outlineLevel="7" x14ac:dyDescent="0.3">
      <c r="A118" s="9" t="s">
        <v>41</v>
      </c>
      <c r="B118" s="8" t="s">
        <v>9</v>
      </c>
      <c r="C118" s="8" t="s">
        <v>30</v>
      </c>
      <c r="D118" s="8" t="s">
        <v>10</v>
      </c>
      <c r="E118" s="8" t="s">
        <v>86</v>
      </c>
      <c r="F118" s="8" t="s">
        <v>42</v>
      </c>
      <c r="G118" s="35">
        <v>1500</v>
      </c>
      <c r="H118" s="36">
        <v>100</v>
      </c>
      <c r="I118" s="36">
        <v>100</v>
      </c>
      <c r="J118" s="36">
        <v>100</v>
      </c>
      <c r="K118" s="36">
        <v>100</v>
      </c>
      <c r="L118" s="2"/>
    </row>
    <row r="119" spans="1:12" outlineLevel="7" x14ac:dyDescent="0.3">
      <c r="A119" s="9" t="s">
        <v>231</v>
      </c>
      <c r="B119" s="20" t="s">
        <v>9</v>
      </c>
      <c r="C119" s="20" t="s">
        <v>30</v>
      </c>
      <c r="D119" s="20" t="s">
        <v>10</v>
      </c>
      <c r="E119" s="20" t="s">
        <v>233</v>
      </c>
      <c r="F119" s="20" t="s">
        <v>5</v>
      </c>
      <c r="G119" s="35">
        <f>G120</f>
        <v>355.68</v>
      </c>
      <c r="H119" s="35">
        <f t="shared" ref="H119:K121" si="48">H120</f>
        <v>0</v>
      </c>
      <c r="I119" s="35">
        <f t="shared" si="48"/>
        <v>0</v>
      </c>
      <c r="J119" s="35">
        <f t="shared" si="48"/>
        <v>0</v>
      </c>
      <c r="K119" s="35">
        <f t="shared" si="48"/>
        <v>0</v>
      </c>
      <c r="L119" s="2"/>
    </row>
    <row r="120" spans="1:12" outlineLevel="7" x14ac:dyDescent="0.3">
      <c r="A120" s="9" t="s">
        <v>235</v>
      </c>
      <c r="B120" s="20" t="s">
        <v>9</v>
      </c>
      <c r="C120" s="20" t="s">
        <v>30</v>
      </c>
      <c r="D120" s="20" t="s">
        <v>10</v>
      </c>
      <c r="E120" s="20" t="s">
        <v>236</v>
      </c>
      <c r="F120" s="20" t="s">
        <v>5</v>
      </c>
      <c r="G120" s="35">
        <f>G121</f>
        <v>355.68</v>
      </c>
      <c r="H120" s="35">
        <f t="shared" si="48"/>
        <v>0</v>
      </c>
      <c r="I120" s="35">
        <f t="shared" si="48"/>
        <v>0</v>
      </c>
      <c r="J120" s="35">
        <f t="shared" si="48"/>
        <v>0</v>
      </c>
      <c r="K120" s="35">
        <f t="shared" si="48"/>
        <v>0</v>
      </c>
      <c r="L120" s="2"/>
    </row>
    <row r="121" spans="1:12" ht="26.4" outlineLevel="7" x14ac:dyDescent="0.3">
      <c r="A121" s="9" t="s">
        <v>226</v>
      </c>
      <c r="B121" s="20" t="s">
        <v>9</v>
      </c>
      <c r="C121" s="20" t="s">
        <v>30</v>
      </c>
      <c r="D121" s="20" t="s">
        <v>10</v>
      </c>
      <c r="E121" s="20" t="s">
        <v>236</v>
      </c>
      <c r="F121" s="20" t="s">
        <v>40</v>
      </c>
      <c r="G121" s="35">
        <f>G122</f>
        <v>355.68</v>
      </c>
      <c r="H121" s="35">
        <f t="shared" si="48"/>
        <v>0</v>
      </c>
      <c r="I121" s="35">
        <f t="shared" si="48"/>
        <v>0</v>
      </c>
      <c r="J121" s="35">
        <f t="shared" si="48"/>
        <v>0</v>
      </c>
      <c r="K121" s="35">
        <f t="shared" si="48"/>
        <v>0</v>
      </c>
      <c r="L121" s="2"/>
    </row>
    <row r="122" spans="1:12" outlineLevel="7" x14ac:dyDescent="0.3">
      <c r="A122" s="9" t="s">
        <v>227</v>
      </c>
      <c r="B122" s="20" t="s">
        <v>9</v>
      </c>
      <c r="C122" s="20" t="s">
        <v>30</v>
      </c>
      <c r="D122" s="20" t="s">
        <v>10</v>
      </c>
      <c r="E122" s="20" t="s">
        <v>236</v>
      </c>
      <c r="F122" s="20" t="s">
        <v>42</v>
      </c>
      <c r="G122" s="35">
        <v>355.68</v>
      </c>
      <c r="H122" s="36">
        <v>0</v>
      </c>
      <c r="I122" s="36">
        <v>0</v>
      </c>
      <c r="J122" s="36">
        <v>0</v>
      </c>
      <c r="K122" s="36">
        <v>0</v>
      </c>
      <c r="L122" s="2"/>
    </row>
    <row r="123" spans="1:12" hidden="1" outlineLevel="7" x14ac:dyDescent="0.3">
      <c r="A123" s="9"/>
      <c r="B123" s="8"/>
      <c r="C123" s="8"/>
      <c r="D123" s="8"/>
      <c r="E123" s="20" t="s">
        <v>236</v>
      </c>
      <c r="F123" s="8"/>
      <c r="G123" s="35"/>
      <c r="H123" s="36"/>
      <c r="I123" s="36"/>
      <c r="J123" s="36"/>
      <c r="K123" s="36"/>
      <c r="L123" s="2"/>
    </row>
    <row r="124" spans="1:12" outlineLevel="7" x14ac:dyDescent="0.3">
      <c r="A124" s="7" t="s">
        <v>90</v>
      </c>
      <c r="B124" s="10" t="s">
        <v>91</v>
      </c>
      <c r="C124" s="10" t="s">
        <v>6</v>
      </c>
      <c r="D124" s="10" t="s">
        <v>6</v>
      </c>
      <c r="E124" s="10" t="s">
        <v>7</v>
      </c>
      <c r="F124" s="10" t="s">
        <v>5</v>
      </c>
      <c r="G124" s="34">
        <f>G125+G290</f>
        <v>761962.41300000006</v>
      </c>
      <c r="H124" s="34">
        <f t="shared" ref="H124:K124" si="49">H125+H290</f>
        <v>760035.93174999999</v>
      </c>
      <c r="I124" s="34">
        <f t="shared" si="49"/>
        <v>837484.21802000003</v>
      </c>
      <c r="J124" s="34">
        <f t="shared" si="49"/>
        <v>782877.57094999985</v>
      </c>
      <c r="K124" s="34">
        <f t="shared" si="49"/>
        <v>796667.0009499999</v>
      </c>
      <c r="L124" s="2"/>
    </row>
    <row r="125" spans="1:12" outlineLevel="7" x14ac:dyDescent="0.3">
      <c r="A125" s="9" t="s">
        <v>44</v>
      </c>
      <c r="B125" s="8" t="s">
        <v>91</v>
      </c>
      <c r="C125" s="8" t="s">
        <v>13</v>
      </c>
      <c r="D125" s="8" t="s">
        <v>6</v>
      </c>
      <c r="E125" s="8" t="s">
        <v>7</v>
      </c>
      <c r="F125" s="8" t="s">
        <v>5</v>
      </c>
      <c r="G125" s="35">
        <f>G126+G156+G222+G257+G269</f>
        <v>761962.41300000006</v>
      </c>
      <c r="H125" s="35">
        <f t="shared" ref="H125:K125" si="50">H126+H156+H222+H257+H269</f>
        <v>758535.93174999999</v>
      </c>
      <c r="I125" s="35">
        <f t="shared" si="50"/>
        <v>831047.04538999998</v>
      </c>
      <c r="J125" s="35">
        <f t="shared" si="50"/>
        <v>782877.57094999985</v>
      </c>
      <c r="K125" s="35">
        <f t="shared" si="50"/>
        <v>796667.0009499999</v>
      </c>
      <c r="L125" s="2"/>
    </row>
    <row r="126" spans="1:12" outlineLevel="7" x14ac:dyDescent="0.3">
      <c r="A126" s="9" t="s">
        <v>92</v>
      </c>
      <c r="B126" s="8" t="s">
        <v>91</v>
      </c>
      <c r="C126" s="8" t="s">
        <v>13</v>
      </c>
      <c r="D126" s="8" t="s">
        <v>10</v>
      </c>
      <c r="E126" s="8" t="s">
        <v>7</v>
      </c>
      <c r="F126" s="8" t="s">
        <v>5</v>
      </c>
      <c r="G126" s="35">
        <f>G127+G147+G152</f>
        <v>232098.326</v>
      </c>
      <c r="H126" s="35">
        <f t="shared" ref="H126:K126" si="51">H127+H147+H152</f>
        <v>248832.77793000001</v>
      </c>
      <c r="I126" s="35">
        <f t="shared" si="51"/>
        <v>261123.79100000003</v>
      </c>
      <c r="J126" s="35">
        <f t="shared" si="51"/>
        <v>259033.41</v>
      </c>
      <c r="K126" s="35">
        <f t="shared" si="51"/>
        <v>261037.64800000002</v>
      </c>
      <c r="L126" s="2"/>
    </row>
    <row r="127" spans="1:12" ht="26.4" outlineLevel="7" x14ac:dyDescent="0.3">
      <c r="A127" s="9" t="s">
        <v>143</v>
      </c>
      <c r="B127" s="8" t="s">
        <v>91</v>
      </c>
      <c r="C127" s="8" t="s">
        <v>13</v>
      </c>
      <c r="D127" s="8" t="s">
        <v>10</v>
      </c>
      <c r="E127" s="8" t="s">
        <v>15</v>
      </c>
      <c r="F127" s="8" t="s">
        <v>5</v>
      </c>
      <c r="G127" s="35">
        <f>G128+G142</f>
        <v>231633.027</v>
      </c>
      <c r="H127" s="35">
        <f t="shared" ref="H127:K127" si="52">H128+H142</f>
        <v>248398.52793000001</v>
      </c>
      <c r="I127" s="35">
        <f t="shared" si="52"/>
        <v>260689.54100000003</v>
      </c>
      <c r="J127" s="35">
        <f t="shared" si="52"/>
        <v>258599.16</v>
      </c>
      <c r="K127" s="35">
        <f t="shared" si="52"/>
        <v>260603.39800000002</v>
      </c>
      <c r="L127" s="2"/>
    </row>
    <row r="128" spans="1:12" ht="26.4" outlineLevel="7" x14ac:dyDescent="0.3">
      <c r="A128" s="9" t="s">
        <v>185</v>
      </c>
      <c r="B128" s="8" t="s">
        <v>91</v>
      </c>
      <c r="C128" s="8" t="s">
        <v>13</v>
      </c>
      <c r="D128" s="8" t="s">
        <v>10</v>
      </c>
      <c r="E128" s="8" t="s">
        <v>93</v>
      </c>
      <c r="F128" s="8" t="s">
        <v>5</v>
      </c>
      <c r="G128" s="35">
        <f>G129</f>
        <v>231633.027</v>
      </c>
      <c r="H128" s="35">
        <f t="shared" ref="H128:K128" si="53">H129</f>
        <v>247849.77223</v>
      </c>
      <c r="I128" s="35">
        <f t="shared" si="53"/>
        <v>259689.54100000003</v>
      </c>
      <c r="J128" s="35">
        <f t="shared" si="53"/>
        <v>257599.16</v>
      </c>
      <c r="K128" s="35">
        <f t="shared" si="53"/>
        <v>259603.39800000002</v>
      </c>
      <c r="L128" s="2"/>
    </row>
    <row r="129" spans="1:12" ht="26.4" outlineLevel="7" x14ac:dyDescent="0.3">
      <c r="A129" s="9" t="s">
        <v>153</v>
      </c>
      <c r="B129" s="8" t="s">
        <v>91</v>
      </c>
      <c r="C129" s="8" t="s">
        <v>13</v>
      </c>
      <c r="D129" s="8" t="s">
        <v>10</v>
      </c>
      <c r="E129" s="8" t="s">
        <v>94</v>
      </c>
      <c r="F129" s="8" t="s">
        <v>5</v>
      </c>
      <c r="G129" s="35">
        <f>G130+G133+G136+G139</f>
        <v>231633.027</v>
      </c>
      <c r="H129" s="35">
        <f t="shared" ref="H129:K129" si="54">H130+H133+H136+H139</f>
        <v>247849.77223</v>
      </c>
      <c r="I129" s="35">
        <f t="shared" si="54"/>
        <v>259689.54100000003</v>
      </c>
      <c r="J129" s="35">
        <f t="shared" si="54"/>
        <v>257599.16</v>
      </c>
      <c r="K129" s="35">
        <f t="shared" si="54"/>
        <v>259603.39800000002</v>
      </c>
      <c r="L129" s="2"/>
    </row>
    <row r="130" spans="1:12" ht="26.4" outlineLevel="7" x14ac:dyDescent="0.3">
      <c r="A130" s="9" t="s">
        <v>29</v>
      </c>
      <c r="B130" s="8" t="s">
        <v>91</v>
      </c>
      <c r="C130" s="8" t="s">
        <v>13</v>
      </c>
      <c r="D130" s="8" t="s">
        <v>10</v>
      </c>
      <c r="E130" s="8" t="s">
        <v>95</v>
      </c>
      <c r="F130" s="8" t="s">
        <v>5</v>
      </c>
      <c r="G130" s="35">
        <f>G131</f>
        <v>85992.710999999996</v>
      </c>
      <c r="H130" s="35">
        <f t="shared" ref="H130:K131" si="55">H131</f>
        <v>79028.748630000002</v>
      </c>
      <c r="I130" s="35">
        <f t="shared" si="55"/>
        <v>88502.406000000017</v>
      </c>
      <c r="J130" s="35">
        <f t="shared" si="55"/>
        <v>76538.243000000017</v>
      </c>
      <c r="K130" s="35">
        <f t="shared" si="55"/>
        <v>68189.898000000016</v>
      </c>
      <c r="L130" s="2"/>
    </row>
    <row r="131" spans="1:12" ht="26.4" outlineLevel="7" x14ac:dyDescent="0.3">
      <c r="A131" s="9" t="s">
        <v>39</v>
      </c>
      <c r="B131" s="8" t="s">
        <v>91</v>
      </c>
      <c r="C131" s="8" t="s">
        <v>13</v>
      </c>
      <c r="D131" s="8" t="s">
        <v>10</v>
      </c>
      <c r="E131" s="8" t="s">
        <v>95</v>
      </c>
      <c r="F131" s="8" t="s">
        <v>40</v>
      </c>
      <c r="G131" s="35">
        <f>G132</f>
        <v>85992.710999999996</v>
      </c>
      <c r="H131" s="35">
        <f t="shared" si="55"/>
        <v>79028.748630000002</v>
      </c>
      <c r="I131" s="35">
        <f t="shared" si="55"/>
        <v>88502.406000000017</v>
      </c>
      <c r="J131" s="35">
        <f t="shared" si="55"/>
        <v>76538.243000000017</v>
      </c>
      <c r="K131" s="35">
        <f t="shared" si="55"/>
        <v>68189.898000000016</v>
      </c>
      <c r="L131" s="2"/>
    </row>
    <row r="132" spans="1:12" outlineLevel="7" x14ac:dyDescent="0.3">
      <c r="A132" s="9" t="s">
        <v>41</v>
      </c>
      <c r="B132" s="8" t="s">
        <v>91</v>
      </c>
      <c r="C132" s="8" t="s">
        <v>13</v>
      </c>
      <c r="D132" s="8" t="s">
        <v>10</v>
      </c>
      <c r="E132" s="8" t="s">
        <v>95</v>
      </c>
      <c r="F132" s="8" t="s">
        <v>42</v>
      </c>
      <c r="G132" s="35">
        <v>85992.710999999996</v>
      </c>
      <c r="H132" s="36">
        <v>79028.748630000002</v>
      </c>
      <c r="I132" s="36">
        <f>36902.9+11144.676+2526.62+25985.56+2437.8+3805-434.25+711.5+13422.6-8000</f>
        <v>88502.406000000017</v>
      </c>
      <c r="J132" s="36">
        <f>36902.9+11144.676+2526.62+25985.56+2437.8+3805-434.25+711.5+13422.6-8000-5000-3500-3464.163</f>
        <v>76538.243000000017</v>
      </c>
      <c r="K132" s="36">
        <f>36902.9+11144.676+2526.62+25985.56+2437.8+3805-434.25+711.5+13422.6-8000-10000-10312.508</f>
        <v>68189.898000000016</v>
      </c>
      <c r="L132" s="2"/>
    </row>
    <row r="133" spans="1:12" ht="39.6" outlineLevel="1" x14ac:dyDescent="0.3">
      <c r="A133" s="9" t="s">
        <v>96</v>
      </c>
      <c r="B133" s="8" t="s">
        <v>91</v>
      </c>
      <c r="C133" s="8" t="s">
        <v>13</v>
      </c>
      <c r="D133" s="8" t="s">
        <v>10</v>
      </c>
      <c r="E133" s="8" t="s">
        <v>97</v>
      </c>
      <c r="F133" s="8" t="s">
        <v>5</v>
      </c>
      <c r="G133" s="35">
        <f>G134</f>
        <v>2738.15</v>
      </c>
      <c r="H133" s="35">
        <f t="shared" ref="H133:K134" si="56">H134</f>
        <v>6610.5305900000003</v>
      </c>
      <c r="I133" s="35">
        <f t="shared" si="56"/>
        <v>0</v>
      </c>
      <c r="J133" s="35">
        <f t="shared" si="56"/>
        <v>0</v>
      </c>
      <c r="K133" s="35">
        <f t="shared" si="56"/>
        <v>0</v>
      </c>
      <c r="L133" s="2"/>
    </row>
    <row r="134" spans="1:12" ht="26.4" outlineLevel="2" x14ac:dyDescent="0.3">
      <c r="A134" s="9" t="s">
        <v>39</v>
      </c>
      <c r="B134" s="8" t="s">
        <v>91</v>
      </c>
      <c r="C134" s="8" t="s">
        <v>13</v>
      </c>
      <c r="D134" s="8" t="s">
        <v>10</v>
      </c>
      <c r="E134" s="8" t="s">
        <v>97</v>
      </c>
      <c r="F134" s="8" t="s">
        <v>40</v>
      </c>
      <c r="G134" s="35">
        <f>G135</f>
        <v>2738.15</v>
      </c>
      <c r="H134" s="35">
        <f t="shared" si="56"/>
        <v>6610.5305900000003</v>
      </c>
      <c r="I134" s="35">
        <f t="shared" si="56"/>
        <v>0</v>
      </c>
      <c r="J134" s="35">
        <f t="shared" si="56"/>
        <v>0</v>
      </c>
      <c r="K134" s="35">
        <f t="shared" si="56"/>
        <v>0</v>
      </c>
      <c r="L134" s="2"/>
    </row>
    <row r="135" spans="1:12" outlineLevel="3" x14ac:dyDescent="0.3">
      <c r="A135" s="9" t="s">
        <v>41</v>
      </c>
      <c r="B135" s="8" t="s">
        <v>91</v>
      </c>
      <c r="C135" s="8" t="s">
        <v>13</v>
      </c>
      <c r="D135" s="8" t="s">
        <v>10</v>
      </c>
      <c r="E135" s="8" t="s">
        <v>97</v>
      </c>
      <c r="F135" s="8" t="s">
        <v>42</v>
      </c>
      <c r="G135" s="35">
        <v>2738.15</v>
      </c>
      <c r="H135" s="36">
        <v>6610.5305900000003</v>
      </c>
      <c r="I135" s="36">
        <v>0</v>
      </c>
      <c r="J135" s="36">
        <v>0</v>
      </c>
      <c r="K135" s="36">
        <v>0</v>
      </c>
      <c r="L135" s="2"/>
    </row>
    <row r="136" spans="1:12" ht="39.6" outlineLevel="4" x14ac:dyDescent="0.3">
      <c r="A136" s="9" t="s">
        <v>98</v>
      </c>
      <c r="B136" s="8" t="s">
        <v>91</v>
      </c>
      <c r="C136" s="8" t="s">
        <v>13</v>
      </c>
      <c r="D136" s="8" t="s">
        <v>10</v>
      </c>
      <c r="E136" s="8" t="s">
        <v>99</v>
      </c>
      <c r="F136" s="8" t="s">
        <v>5</v>
      </c>
      <c r="G136" s="35">
        <f>G137</f>
        <v>142817.481</v>
      </c>
      <c r="H136" s="35">
        <f t="shared" ref="H136:K137" si="57">H137</f>
        <v>161993.677</v>
      </c>
      <c r="I136" s="35">
        <f t="shared" si="57"/>
        <v>170687.13500000001</v>
      </c>
      <c r="J136" s="35">
        <f t="shared" si="57"/>
        <v>180560.91699999999</v>
      </c>
      <c r="K136" s="35">
        <f t="shared" si="57"/>
        <v>190913.5</v>
      </c>
      <c r="L136" s="2"/>
    </row>
    <row r="137" spans="1:12" ht="26.4" outlineLevel="6" x14ac:dyDescent="0.3">
      <c r="A137" s="9" t="s">
        <v>39</v>
      </c>
      <c r="B137" s="8" t="s">
        <v>91</v>
      </c>
      <c r="C137" s="8" t="s">
        <v>13</v>
      </c>
      <c r="D137" s="8" t="s">
        <v>10</v>
      </c>
      <c r="E137" s="8" t="s">
        <v>99</v>
      </c>
      <c r="F137" s="8" t="s">
        <v>40</v>
      </c>
      <c r="G137" s="35">
        <f>G138</f>
        <v>142817.481</v>
      </c>
      <c r="H137" s="35">
        <f t="shared" si="57"/>
        <v>161993.677</v>
      </c>
      <c r="I137" s="35">
        <f t="shared" si="57"/>
        <v>170687.13500000001</v>
      </c>
      <c r="J137" s="35">
        <f t="shared" si="57"/>
        <v>180560.91699999999</v>
      </c>
      <c r="K137" s="35">
        <f t="shared" si="57"/>
        <v>190913.5</v>
      </c>
      <c r="L137" s="2"/>
    </row>
    <row r="138" spans="1:12" ht="16.95" customHeight="1" outlineLevel="7" x14ac:dyDescent="0.3">
      <c r="A138" s="9" t="s">
        <v>41</v>
      </c>
      <c r="B138" s="8" t="s">
        <v>91</v>
      </c>
      <c r="C138" s="8" t="s">
        <v>13</v>
      </c>
      <c r="D138" s="8" t="s">
        <v>10</v>
      </c>
      <c r="E138" s="8" t="s">
        <v>99</v>
      </c>
      <c r="F138" s="8" t="s">
        <v>42</v>
      </c>
      <c r="G138" s="35">
        <v>142817.481</v>
      </c>
      <c r="H138" s="36">
        <v>161993.677</v>
      </c>
      <c r="I138" s="36">
        <v>170687.13500000001</v>
      </c>
      <c r="J138" s="36">
        <v>180560.91699999999</v>
      </c>
      <c r="K138" s="36">
        <v>190913.5</v>
      </c>
      <c r="L138" s="2"/>
    </row>
    <row r="139" spans="1:12" ht="52.8" outlineLevel="7" x14ac:dyDescent="0.3">
      <c r="A139" s="9" t="s">
        <v>100</v>
      </c>
      <c r="B139" s="8" t="s">
        <v>91</v>
      </c>
      <c r="C139" s="8" t="s">
        <v>13</v>
      </c>
      <c r="D139" s="8" t="s">
        <v>10</v>
      </c>
      <c r="E139" s="8" t="s">
        <v>101</v>
      </c>
      <c r="F139" s="8" t="s">
        <v>5</v>
      </c>
      <c r="G139" s="35">
        <f>G140</f>
        <v>84.685000000000002</v>
      </c>
      <c r="H139" s="35">
        <f t="shared" ref="H139:K140" si="58">H140</f>
        <v>216.81601000000001</v>
      </c>
      <c r="I139" s="35">
        <f t="shared" si="58"/>
        <v>500</v>
      </c>
      <c r="J139" s="35">
        <f t="shared" si="58"/>
        <v>500</v>
      </c>
      <c r="K139" s="35">
        <f t="shared" si="58"/>
        <v>500</v>
      </c>
      <c r="L139" s="2"/>
    </row>
    <row r="140" spans="1:12" ht="26.4" outlineLevel="7" x14ac:dyDescent="0.3">
      <c r="A140" s="9" t="s">
        <v>39</v>
      </c>
      <c r="B140" s="8" t="s">
        <v>91</v>
      </c>
      <c r="C140" s="8" t="s">
        <v>13</v>
      </c>
      <c r="D140" s="8" t="s">
        <v>10</v>
      </c>
      <c r="E140" s="8" t="s">
        <v>101</v>
      </c>
      <c r="F140" s="8" t="s">
        <v>40</v>
      </c>
      <c r="G140" s="35">
        <f>G141</f>
        <v>84.685000000000002</v>
      </c>
      <c r="H140" s="35">
        <f t="shared" si="58"/>
        <v>216.81601000000001</v>
      </c>
      <c r="I140" s="35">
        <f t="shared" si="58"/>
        <v>500</v>
      </c>
      <c r="J140" s="35">
        <f t="shared" si="58"/>
        <v>500</v>
      </c>
      <c r="K140" s="35">
        <f t="shared" si="58"/>
        <v>500</v>
      </c>
      <c r="L140" s="2"/>
    </row>
    <row r="141" spans="1:12" outlineLevel="2" x14ac:dyDescent="0.3">
      <c r="A141" s="9" t="s">
        <v>41</v>
      </c>
      <c r="B141" s="8" t="s">
        <v>91</v>
      </c>
      <c r="C141" s="8" t="s">
        <v>13</v>
      </c>
      <c r="D141" s="8" t="s">
        <v>10</v>
      </c>
      <c r="E141" s="8" t="s">
        <v>101</v>
      </c>
      <c r="F141" s="8" t="s">
        <v>42</v>
      </c>
      <c r="G141" s="35">
        <v>84.685000000000002</v>
      </c>
      <c r="H141" s="36">
        <v>216.81601000000001</v>
      </c>
      <c r="I141" s="36">
        <v>500</v>
      </c>
      <c r="J141" s="36">
        <v>500</v>
      </c>
      <c r="K141" s="36">
        <v>500</v>
      </c>
      <c r="L141" s="2"/>
    </row>
    <row r="142" spans="1:12" ht="26.4" outlineLevel="3" x14ac:dyDescent="0.3">
      <c r="A142" s="9" t="s">
        <v>186</v>
      </c>
      <c r="B142" s="8" t="s">
        <v>91</v>
      </c>
      <c r="C142" s="8" t="s">
        <v>13</v>
      </c>
      <c r="D142" s="8" t="s">
        <v>10</v>
      </c>
      <c r="E142" s="8" t="s">
        <v>175</v>
      </c>
      <c r="F142" s="8" t="s">
        <v>5</v>
      </c>
      <c r="G142" s="35">
        <f>G143</f>
        <v>0</v>
      </c>
      <c r="H142" s="35">
        <f t="shared" ref="H142:K145" si="59">H143</f>
        <v>548.75570000000005</v>
      </c>
      <c r="I142" s="35">
        <f t="shared" si="59"/>
        <v>1000</v>
      </c>
      <c r="J142" s="35">
        <f t="shared" si="59"/>
        <v>1000</v>
      </c>
      <c r="K142" s="35">
        <f t="shared" si="59"/>
        <v>1000</v>
      </c>
      <c r="L142" s="2"/>
    </row>
    <row r="143" spans="1:12" ht="26.4" outlineLevel="4" x14ac:dyDescent="0.3">
      <c r="A143" s="9" t="s">
        <v>196</v>
      </c>
      <c r="B143" s="8" t="s">
        <v>91</v>
      </c>
      <c r="C143" s="8" t="s">
        <v>13</v>
      </c>
      <c r="D143" s="8" t="s">
        <v>10</v>
      </c>
      <c r="E143" s="8" t="s">
        <v>176</v>
      </c>
      <c r="F143" s="8" t="s">
        <v>5</v>
      </c>
      <c r="G143" s="35">
        <f>G144</f>
        <v>0</v>
      </c>
      <c r="H143" s="35">
        <f t="shared" si="59"/>
        <v>548.75570000000005</v>
      </c>
      <c r="I143" s="35">
        <f t="shared" si="59"/>
        <v>1000</v>
      </c>
      <c r="J143" s="35">
        <f t="shared" si="59"/>
        <v>1000</v>
      </c>
      <c r="K143" s="35">
        <f t="shared" si="59"/>
        <v>1000</v>
      </c>
      <c r="L143" s="2"/>
    </row>
    <row r="144" spans="1:12" ht="26.4" outlineLevel="5" x14ac:dyDescent="0.3">
      <c r="A144" s="9" t="s">
        <v>177</v>
      </c>
      <c r="B144" s="8" t="s">
        <v>91</v>
      </c>
      <c r="C144" s="8" t="s">
        <v>13</v>
      </c>
      <c r="D144" s="8" t="s">
        <v>10</v>
      </c>
      <c r="E144" s="8" t="s">
        <v>178</v>
      </c>
      <c r="F144" s="8" t="s">
        <v>5</v>
      </c>
      <c r="G144" s="35">
        <f>G145</f>
        <v>0</v>
      </c>
      <c r="H144" s="35">
        <f t="shared" si="59"/>
        <v>548.75570000000005</v>
      </c>
      <c r="I144" s="35">
        <f t="shared" si="59"/>
        <v>1000</v>
      </c>
      <c r="J144" s="35">
        <f t="shared" si="59"/>
        <v>1000</v>
      </c>
      <c r="K144" s="35">
        <f t="shared" si="59"/>
        <v>1000</v>
      </c>
      <c r="L144" s="2"/>
    </row>
    <row r="145" spans="1:12" ht="26.4" outlineLevel="6" x14ac:dyDescent="0.3">
      <c r="A145" s="9" t="s">
        <v>39</v>
      </c>
      <c r="B145" s="8" t="s">
        <v>91</v>
      </c>
      <c r="C145" s="8" t="s">
        <v>13</v>
      </c>
      <c r="D145" s="8" t="s">
        <v>10</v>
      </c>
      <c r="E145" s="8" t="s">
        <v>178</v>
      </c>
      <c r="F145" s="8" t="s">
        <v>40</v>
      </c>
      <c r="G145" s="35">
        <f>G146</f>
        <v>0</v>
      </c>
      <c r="H145" s="35">
        <f t="shared" si="59"/>
        <v>548.75570000000005</v>
      </c>
      <c r="I145" s="35">
        <f t="shared" si="59"/>
        <v>1000</v>
      </c>
      <c r="J145" s="35">
        <f t="shared" si="59"/>
        <v>1000</v>
      </c>
      <c r="K145" s="35">
        <f t="shared" si="59"/>
        <v>1000</v>
      </c>
      <c r="L145" s="2"/>
    </row>
    <row r="146" spans="1:12" outlineLevel="7" x14ac:dyDescent="0.3">
      <c r="A146" s="9" t="s">
        <v>41</v>
      </c>
      <c r="B146" s="8" t="s">
        <v>91</v>
      </c>
      <c r="C146" s="8" t="s">
        <v>13</v>
      </c>
      <c r="D146" s="8" t="s">
        <v>10</v>
      </c>
      <c r="E146" s="8" t="s">
        <v>178</v>
      </c>
      <c r="F146" s="8" t="s">
        <v>42</v>
      </c>
      <c r="G146" s="35">
        <v>0</v>
      </c>
      <c r="H146" s="36">
        <v>548.75570000000005</v>
      </c>
      <c r="I146" s="36">
        <v>1000</v>
      </c>
      <c r="J146" s="36">
        <v>1000</v>
      </c>
      <c r="K146" s="36">
        <v>1000</v>
      </c>
      <c r="L146" s="2"/>
    </row>
    <row r="147" spans="1:12" ht="29.4" customHeight="1" outlineLevel="7" x14ac:dyDescent="0.3">
      <c r="A147" s="9" t="s">
        <v>145</v>
      </c>
      <c r="B147" s="8" t="s">
        <v>91</v>
      </c>
      <c r="C147" s="8" t="s">
        <v>13</v>
      </c>
      <c r="D147" s="8" t="s">
        <v>10</v>
      </c>
      <c r="E147" s="8" t="s">
        <v>78</v>
      </c>
      <c r="F147" s="8" t="s">
        <v>5</v>
      </c>
      <c r="G147" s="35">
        <f>G148</f>
        <v>463.24299999999999</v>
      </c>
      <c r="H147" s="35">
        <f t="shared" ref="H147:K150" si="60">H148</f>
        <v>434.25</v>
      </c>
      <c r="I147" s="35">
        <f t="shared" si="60"/>
        <v>434.25</v>
      </c>
      <c r="J147" s="35">
        <f t="shared" si="60"/>
        <v>434.25</v>
      </c>
      <c r="K147" s="35">
        <f t="shared" si="60"/>
        <v>434.25</v>
      </c>
      <c r="L147" s="2"/>
    </row>
    <row r="148" spans="1:12" ht="26.4" outlineLevel="7" x14ac:dyDescent="0.3">
      <c r="A148" s="9" t="s">
        <v>197</v>
      </c>
      <c r="B148" s="8" t="s">
        <v>91</v>
      </c>
      <c r="C148" s="8" t="s">
        <v>13</v>
      </c>
      <c r="D148" s="8" t="s">
        <v>10</v>
      </c>
      <c r="E148" s="8" t="s">
        <v>79</v>
      </c>
      <c r="F148" s="8" t="s">
        <v>5</v>
      </c>
      <c r="G148" s="35">
        <f>G149</f>
        <v>463.24299999999999</v>
      </c>
      <c r="H148" s="35">
        <f t="shared" si="60"/>
        <v>434.25</v>
      </c>
      <c r="I148" s="35">
        <f t="shared" si="60"/>
        <v>434.25</v>
      </c>
      <c r="J148" s="35">
        <f t="shared" si="60"/>
        <v>434.25</v>
      </c>
      <c r="K148" s="35">
        <f t="shared" si="60"/>
        <v>434.25</v>
      </c>
      <c r="L148" s="2"/>
    </row>
    <row r="149" spans="1:12" ht="39.6" outlineLevel="7" x14ac:dyDescent="0.3">
      <c r="A149" s="9" t="s">
        <v>80</v>
      </c>
      <c r="B149" s="8" t="s">
        <v>91</v>
      </c>
      <c r="C149" s="8" t="s">
        <v>13</v>
      </c>
      <c r="D149" s="8" t="s">
        <v>10</v>
      </c>
      <c r="E149" s="8" t="s">
        <v>81</v>
      </c>
      <c r="F149" s="8" t="s">
        <v>5</v>
      </c>
      <c r="G149" s="35">
        <f>G150</f>
        <v>463.24299999999999</v>
      </c>
      <c r="H149" s="35">
        <f t="shared" si="60"/>
        <v>434.25</v>
      </c>
      <c r="I149" s="35">
        <f t="shared" si="60"/>
        <v>434.25</v>
      </c>
      <c r="J149" s="35">
        <f t="shared" si="60"/>
        <v>434.25</v>
      </c>
      <c r="K149" s="35">
        <f t="shared" si="60"/>
        <v>434.25</v>
      </c>
      <c r="L149" s="2"/>
    </row>
    <row r="150" spans="1:12" ht="26.4" outlineLevel="7" x14ac:dyDescent="0.3">
      <c r="A150" s="9" t="s">
        <v>39</v>
      </c>
      <c r="B150" s="8" t="s">
        <v>91</v>
      </c>
      <c r="C150" s="8" t="s">
        <v>13</v>
      </c>
      <c r="D150" s="8" t="s">
        <v>10</v>
      </c>
      <c r="E150" s="8" t="s">
        <v>81</v>
      </c>
      <c r="F150" s="8" t="s">
        <v>40</v>
      </c>
      <c r="G150" s="35">
        <f>G151</f>
        <v>463.24299999999999</v>
      </c>
      <c r="H150" s="35">
        <f t="shared" si="60"/>
        <v>434.25</v>
      </c>
      <c r="I150" s="35">
        <f t="shared" si="60"/>
        <v>434.25</v>
      </c>
      <c r="J150" s="35">
        <f t="shared" si="60"/>
        <v>434.25</v>
      </c>
      <c r="K150" s="35">
        <f t="shared" si="60"/>
        <v>434.25</v>
      </c>
      <c r="L150" s="2"/>
    </row>
    <row r="151" spans="1:12" outlineLevel="7" x14ac:dyDescent="0.3">
      <c r="A151" s="9" t="s">
        <v>41</v>
      </c>
      <c r="B151" s="8" t="s">
        <v>91</v>
      </c>
      <c r="C151" s="8" t="s">
        <v>13</v>
      </c>
      <c r="D151" s="8" t="s">
        <v>10</v>
      </c>
      <c r="E151" s="8" t="s">
        <v>81</v>
      </c>
      <c r="F151" s="8" t="s">
        <v>42</v>
      </c>
      <c r="G151" s="35">
        <v>463.24299999999999</v>
      </c>
      <c r="H151" s="36">
        <v>434.25</v>
      </c>
      <c r="I151" s="36">
        <v>434.25</v>
      </c>
      <c r="J151" s="36">
        <v>434.25</v>
      </c>
      <c r="K151" s="36">
        <v>434.25</v>
      </c>
      <c r="L151" s="2"/>
    </row>
    <row r="152" spans="1:12" outlineLevel="7" x14ac:dyDescent="0.3">
      <c r="A152" s="9" t="s">
        <v>231</v>
      </c>
      <c r="B152" s="20" t="s">
        <v>91</v>
      </c>
      <c r="C152" s="20" t="s">
        <v>13</v>
      </c>
      <c r="D152" s="20" t="s">
        <v>10</v>
      </c>
      <c r="E152" s="20" t="s">
        <v>233</v>
      </c>
      <c r="F152" s="20" t="s">
        <v>5</v>
      </c>
      <c r="G152" s="35">
        <f>G153</f>
        <v>2.056</v>
      </c>
      <c r="H152" s="35">
        <f t="shared" ref="H152:K154" si="61">H153</f>
        <v>0</v>
      </c>
      <c r="I152" s="35">
        <f t="shared" si="61"/>
        <v>0</v>
      </c>
      <c r="J152" s="35">
        <f t="shared" si="61"/>
        <v>0</v>
      </c>
      <c r="K152" s="35">
        <f t="shared" si="61"/>
        <v>0</v>
      </c>
      <c r="L152" s="2"/>
    </row>
    <row r="153" spans="1:12" outlineLevel="7" x14ac:dyDescent="0.3">
      <c r="A153" s="9" t="s">
        <v>235</v>
      </c>
      <c r="B153" s="20" t="s">
        <v>91</v>
      </c>
      <c r="C153" s="20" t="s">
        <v>13</v>
      </c>
      <c r="D153" s="20" t="s">
        <v>10</v>
      </c>
      <c r="E153" s="20" t="s">
        <v>236</v>
      </c>
      <c r="F153" s="20" t="s">
        <v>5</v>
      </c>
      <c r="G153" s="35">
        <f>G154</f>
        <v>2.056</v>
      </c>
      <c r="H153" s="35">
        <f t="shared" si="61"/>
        <v>0</v>
      </c>
      <c r="I153" s="35">
        <f t="shared" si="61"/>
        <v>0</v>
      </c>
      <c r="J153" s="35">
        <f t="shared" si="61"/>
        <v>0</v>
      </c>
      <c r="K153" s="35">
        <f t="shared" si="61"/>
        <v>0</v>
      </c>
      <c r="L153" s="2"/>
    </row>
    <row r="154" spans="1:12" ht="26.4" outlineLevel="7" x14ac:dyDescent="0.3">
      <c r="A154" s="9" t="s">
        <v>226</v>
      </c>
      <c r="B154" s="20" t="s">
        <v>91</v>
      </c>
      <c r="C154" s="20" t="s">
        <v>13</v>
      </c>
      <c r="D154" s="20" t="s">
        <v>10</v>
      </c>
      <c r="E154" s="20" t="s">
        <v>236</v>
      </c>
      <c r="F154" s="20" t="s">
        <v>40</v>
      </c>
      <c r="G154" s="35">
        <f>G155</f>
        <v>2.056</v>
      </c>
      <c r="H154" s="35">
        <f t="shared" si="61"/>
        <v>0</v>
      </c>
      <c r="I154" s="35">
        <f t="shared" si="61"/>
        <v>0</v>
      </c>
      <c r="J154" s="35">
        <f t="shared" si="61"/>
        <v>0</v>
      </c>
      <c r="K154" s="35">
        <f t="shared" si="61"/>
        <v>0</v>
      </c>
      <c r="L154" s="2"/>
    </row>
    <row r="155" spans="1:12" outlineLevel="7" x14ac:dyDescent="0.3">
      <c r="A155" s="9" t="s">
        <v>227</v>
      </c>
      <c r="B155" s="20" t="s">
        <v>91</v>
      </c>
      <c r="C155" s="20" t="s">
        <v>13</v>
      </c>
      <c r="D155" s="20" t="s">
        <v>10</v>
      </c>
      <c r="E155" s="20" t="s">
        <v>236</v>
      </c>
      <c r="F155" s="20" t="s">
        <v>42</v>
      </c>
      <c r="G155" s="35">
        <v>2.056</v>
      </c>
      <c r="H155" s="36">
        <v>0</v>
      </c>
      <c r="I155" s="36">
        <v>0</v>
      </c>
      <c r="J155" s="36">
        <v>0</v>
      </c>
      <c r="K155" s="36">
        <v>0</v>
      </c>
      <c r="L155" s="2"/>
    </row>
    <row r="156" spans="1:12" outlineLevel="7" x14ac:dyDescent="0.3">
      <c r="A156" s="9" t="s">
        <v>102</v>
      </c>
      <c r="B156" s="8" t="s">
        <v>91</v>
      </c>
      <c r="C156" s="8" t="s">
        <v>13</v>
      </c>
      <c r="D156" s="8" t="s">
        <v>11</v>
      </c>
      <c r="E156" s="8" t="s">
        <v>7</v>
      </c>
      <c r="F156" s="8" t="s">
        <v>5</v>
      </c>
      <c r="G156" s="35">
        <f>G157+G205+G213+G218</f>
        <v>494869.69799999997</v>
      </c>
      <c r="H156" s="35">
        <f t="shared" ref="H156:L156" si="62">H157+H205+H213+H218</f>
        <v>474430.56998000003</v>
      </c>
      <c r="I156" s="35">
        <f t="shared" si="62"/>
        <v>529068.60038999992</v>
      </c>
      <c r="J156" s="35">
        <f t="shared" si="62"/>
        <v>502165.20694999996</v>
      </c>
      <c r="K156" s="35">
        <f t="shared" si="62"/>
        <v>515950.39894999994</v>
      </c>
      <c r="L156" s="22">
        <f t="shared" si="62"/>
        <v>0</v>
      </c>
    </row>
    <row r="157" spans="1:12" ht="26.4" outlineLevel="7" x14ac:dyDescent="0.3">
      <c r="A157" s="9" t="s">
        <v>143</v>
      </c>
      <c r="B157" s="8" t="s">
        <v>91</v>
      </c>
      <c r="C157" s="8" t="s">
        <v>13</v>
      </c>
      <c r="D157" s="8" t="s">
        <v>11</v>
      </c>
      <c r="E157" s="8" t="s">
        <v>15</v>
      </c>
      <c r="F157" s="8" t="s">
        <v>5</v>
      </c>
      <c r="G157" s="35">
        <f>G158+G195+G200</f>
        <v>477350.99799999996</v>
      </c>
      <c r="H157" s="35">
        <f t="shared" ref="H157:K157" si="63">H158+H195+H200</f>
        <v>473969.16998000001</v>
      </c>
      <c r="I157" s="35">
        <f t="shared" si="63"/>
        <v>528607.2003899999</v>
      </c>
      <c r="J157" s="35">
        <f t="shared" si="63"/>
        <v>501703.80694999994</v>
      </c>
      <c r="K157" s="35">
        <f t="shared" si="63"/>
        <v>515488.99894999992</v>
      </c>
      <c r="L157" s="2"/>
    </row>
    <row r="158" spans="1:12" ht="26.4" outlineLevel="7" x14ac:dyDescent="0.3">
      <c r="A158" s="9" t="s">
        <v>187</v>
      </c>
      <c r="B158" s="8" t="s">
        <v>91</v>
      </c>
      <c r="C158" s="8" t="s">
        <v>13</v>
      </c>
      <c r="D158" s="8" t="s">
        <v>11</v>
      </c>
      <c r="E158" s="8" t="s">
        <v>16</v>
      </c>
      <c r="F158" s="8" t="s">
        <v>5</v>
      </c>
      <c r="G158" s="35">
        <f>G159+G178+G188</f>
        <v>477350.99799999996</v>
      </c>
      <c r="H158" s="35">
        <f t="shared" ref="H158:K158" si="64">H159+H178+H188</f>
        <v>471975.98943000002</v>
      </c>
      <c r="I158" s="35">
        <f t="shared" si="64"/>
        <v>524029.20038999995</v>
      </c>
      <c r="J158" s="35">
        <f t="shared" si="64"/>
        <v>497125.80694999994</v>
      </c>
      <c r="K158" s="35">
        <f t="shared" si="64"/>
        <v>510910.99894999992</v>
      </c>
      <c r="L158" s="2"/>
    </row>
    <row r="159" spans="1:12" ht="26.4" outlineLevel="7" x14ac:dyDescent="0.3">
      <c r="A159" s="9" t="s">
        <v>198</v>
      </c>
      <c r="B159" s="8" t="s">
        <v>91</v>
      </c>
      <c r="C159" s="8" t="s">
        <v>13</v>
      </c>
      <c r="D159" s="8" t="s">
        <v>11</v>
      </c>
      <c r="E159" s="8" t="s">
        <v>103</v>
      </c>
      <c r="F159" s="8" t="s">
        <v>5</v>
      </c>
      <c r="G159" s="35">
        <f>G160+G163+G166+G169+G172+G175</f>
        <v>457851.94</v>
      </c>
      <c r="H159" s="35">
        <f t="shared" ref="H159:K159" si="65">H160+H163+H166+H169+H172+H175</f>
        <v>465660.35342</v>
      </c>
      <c r="I159" s="35">
        <f t="shared" si="65"/>
        <v>490528.66199999995</v>
      </c>
      <c r="J159" s="35">
        <f t="shared" si="65"/>
        <v>495717.55799999996</v>
      </c>
      <c r="K159" s="35">
        <f t="shared" si="65"/>
        <v>509502.74999999994</v>
      </c>
      <c r="L159" s="2"/>
    </row>
    <row r="160" spans="1:12" ht="26.4" outlineLevel="6" x14ac:dyDescent="0.3">
      <c r="A160" s="9" t="s">
        <v>179</v>
      </c>
      <c r="B160" s="8" t="s">
        <v>91</v>
      </c>
      <c r="C160" s="8" t="s">
        <v>13</v>
      </c>
      <c r="D160" s="8" t="s">
        <v>11</v>
      </c>
      <c r="E160" s="8" t="s">
        <v>180</v>
      </c>
      <c r="F160" s="8" t="s">
        <v>5</v>
      </c>
      <c r="G160" s="35">
        <f>G161</f>
        <v>8058.1049999999996</v>
      </c>
      <c r="H160" s="35">
        <f t="shared" ref="H160:K161" si="66">H161</f>
        <v>28548</v>
      </c>
      <c r="I160" s="35">
        <f t="shared" si="66"/>
        <v>27963</v>
      </c>
      <c r="J160" s="35">
        <f t="shared" si="66"/>
        <v>27963</v>
      </c>
      <c r="K160" s="35">
        <f t="shared" si="66"/>
        <v>27963</v>
      </c>
      <c r="L160" s="2"/>
    </row>
    <row r="161" spans="1:12" ht="26.4" outlineLevel="7" x14ac:dyDescent="0.3">
      <c r="A161" s="9" t="s">
        <v>39</v>
      </c>
      <c r="B161" s="8" t="s">
        <v>91</v>
      </c>
      <c r="C161" s="8" t="s">
        <v>13</v>
      </c>
      <c r="D161" s="8" t="s">
        <v>11</v>
      </c>
      <c r="E161" s="8" t="s">
        <v>180</v>
      </c>
      <c r="F161" s="8" t="s">
        <v>40</v>
      </c>
      <c r="G161" s="35">
        <f>G162</f>
        <v>8058.1049999999996</v>
      </c>
      <c r="H161" s="35">
        <f t="shared" si="66"/>
        <v>28548</v>
      </c>
      <c r="I161" s="35">
        <f t="shared" si="66"/>
        <v>27963</v>
      </c>
      <c r="J161" s="35">
        <f t="shared" si="66"/>
        <v>27963</v>
      </c>
      <c r="K161" s="35">
        <f t="shared" si="66"/>
        <v>27963</v>
      </c>
      <c r="L161" s="2"/>
    </row>
    <row r="162" spans="1:12" outlineLevel="7" x14ac:dyDescent="0.3">
      <c r="A162" s="9" t="s">
        <v>41</v>
      </c>
      <c r="B162" s="8" t="s">
        <v>91</v>
      </c>
      <c r="C162" s="8" t="s">
        <v>13</v>
      </c>
      <c r="D162" s="8" t="s">
        <v>11</v>
      </c>
      <c r="E162" s="8" t="s">
        <v>180</v>
      </c>
      <c r="F162" s="8" t="s">
        <v>42</v>
      </c>
      <c r="G162" s="35">
        <v>8058.1049999999996</v>
      </c>
      <c r="H162" s="36">
        <v>28548</v>
      </c>
      <c r="I162" s="36">
        <v>27963</v>
      </c>
      <c r="J162" s="36">
        <v>27963</v>
      </c>
      <c r="K162" s="36">
        <v>27963</v>
      </c>
      <c r="L162" s="2"/>
    </row>
    <row r="163" spans="1:12" ht="26.4" outlineLevel="7" x14ac:dyDescent="0.3">
      <c r="A163" s="9" t="s">
        <v>29</v>
      </c>
      <c r="B163" s="8" t="s">
        <v>91</v>
      </c>
      <c r="C163" s="8" t="s">
        <v>13</v>
      </c>
      <c r="D163" s="8" t="s">
        <v>11</v>
      </c>
      <c r="E163" s="8" t="s">
        <v>104</v>
      </c>
      <c r="F163" s="8" t="s">
        <v>5</v>
      </c>
      <c r="G163" s="35">
        <f>G164</f>
        <v>132268.742</v>
      </c>
      <c r="H163" s="35">
        <f t="shared" ref="H163:K164" si="67">H164</f>
        <v>113163.65742</v>
      </c>
      <c r="I163" s="35">
        <f t="shared" si="67"/>
        <v>120049.07299999999</v>
      </c>
      <c r="J163" s="35">
        <f t="shared" si="67"/>
        <v>106299.57299999999</v>
      </c>
      <c r="K163" s="35">
        <f t="shared" si="67"/>
        <v>100299.57299999999</v>
      </c>
      <c r="L163" s="2"/>
    </row>
    <row r="164" spans="1:12" ht="26.4" outlineLevel="4" x14ac:dyDescent="0.3">
      <c r="A164" s="9" t="s">
        <v>39</v>
      </c>
      <c r="B164" s="8" t="s">
        <v>91</v>
      </c>
      <c r="C164" s="8" t="s">
        <v>13</v>
      </c>
      <c r="D164" s="8" t="s">
        <v>11</v>
      </c>
      <c r="E164" s="8" t="s">
        <v>104</v>
      </c>
      <c r="F164" s="8" t="s">
        <v>40</v>
      </c>
      <c r="G164" s="35">
        <f>G165</f>
        <v>132268.742</v>
      </c>
      <c r="H164" s="35">
        <f t="shared" si="67"/>
        <v>113163.65742</v>
      </c>
      <c r="I164" s="35">
        <f t="shared" si="67"/>
        <v>120049.07299999999</v>
      </c>
      <c r="J164" s="35">
        <f t="shared" si="67"/>
        <v>106299.57299999999</v>
      </c>
      <c r="K164" s="35">
        <f t="shared" si="67"/>
        <v>100299.57299999999</v>
      </c>
      <c r="L164" s="2"/>
    </row>
    <row r="165" spans="1:12" outlineLevel="6" x14ac:dyDescent="0.3">
      <c r="A165" s="9" t="s">
        <v>41</v>
      </c>
      <c r="B165" s="8" t="s">
        <v>91</v>
      </c>
      <c r="C165" s="8" t="s">
        <v>13</v>
      </c>
      <c r="D165" s="8" t="s">
        <v>11</v>
      </c>
      <c r="E165" s="8" t="s">
        <v>104</v>
      </c>
      <c r="F165" s="8" t="s">
        <v>42</v>
      </c>
      <c r="G165" s="35">
        <v>132268.742</v>
      </c>
      <c r="H165" s="36">
        <v>113163.65742</v>
      </c>
      <c r="I165" s="36">
        <f>46762.6+14122.305+5374.9+42432.868-10000+3757.9+6509.5-461.4+453.3+6976.4+880+1011.2+480+1749.5</f>
        <v>120049.07299999999</v>
      </c>
      <c r="J165" s="36">
        <f>46762.6+14122.305+5374.9+42432.868-10000+3757.9+6509.5-461.4+453.3+6976.4+880+1011.2+480-5000-7000</f>
        <v>106299.57299999999</v>
      </c>
      <c r="K165" s="36">
        <f>46762.6+14122.305+5374.9+42432.868-10000+3757.9+6509.5-461.4+453.3+6976.4+880+1011.2+480-8000-10000</f>
        <v>100299.57299999999</v>
      </c>
      <c r="L165" s="2"/>
    </row>
    <row r="166" spans="1:12" ht="52.8" outlineLevel="7" x14ac:dyDescent="0.3">
      <c r="A166" s="9" t="s">
        <v>105</v>
      </c>
      <c r="B166" s="8" t="s">
        <v>91</v>
      </c>
      <c r="C166" s="8" t="s">
        <v>13</v>
      </c>
      <c r="D166" s="8" t="s">
        <v>11</v>
      </c>
      <c r="E166" s="8" t="s">
        <v>106</v>
      </c>
      <c r="F166" s="8" t="s">
        <v>5</v>
      </c>
      <c r="G166" s="35">
        <f>G167</f>
        <v>296855.58899999998</v>
      </c>
      <c r="H166" s="35">
        <f t="shared" ref="H166:K167" si="68">H167</f>
        <v>297026.64600000001</v>
      </c>
      <c r="I166" s="35">
        <f t="shared" si="68"/>
        <v>314024.58899999998</v>
      </c>
      <c r="J166" s="35">
        <f t="shared" si="68"/>
        <v>332879.685</v>
      </c>
      <c r="K166" s="35">
        <f t="shared" si="68"/>
        <v>352664.87699999998</v>
      </c>
      <c r="L166" s="2"/>
    </row>
    <row r="167" spans="1:12" ht="26.4" outlineLevel="7" x14ac:dyDescent="0.3">
      <c r="A167" s="9" t="s">
        <v>39</v>
      </c>
      <c r="B167" s="8" t="s">
        <v>91</v>
      </c>
      <c r="C167" s="8" t="s">
        <v>13</v>
      </c>
      <c r="D167" s="8" t="s">
        <v>11</v>
      </c>
      <c r="E167" s="8" t="s">
        <v>106</v>
      </c>
      <c r="F167" s="8" t="s">
        <v>40</v>
      </c>
      <c r="G167" s="35">
        <f>G168</f>
        <v>296855.58899999998</v>
      </c>
      <c r="H167" s="35">
        <f t="shared" si="68"/>
        <v>297026.64600000001</v>
      </c>
      <c r="I167" s="35">
        <f t="shared" si="68"/>
        <v>314024.58899999998</v>
      </c>
      <c r="J167" s="35">
        <f t="shared" si="68"/>
        <v>332879.685</v>
      </c>
      <c r="K167" s="35">
        <f t="shared" si="68"/>
        <v>352664.87699999998</v>
      </c>
      <c r="L167" s="2"/>
    </row>
    <row r="168" spans="1:12" outlineLevel="7" x14ac:dyDescent="0.3">
      <c r="A168" s="9" t="s">
        <v>41</v>
      </c>
      <c r="B168" s="8" t="s">
        <v>91</v>
      </c>
      <c r="C168" s="8" t="s">
        <v>13</v>
      </c>
      <c r="D168" s="8" t="s">
        <v>11</v>
      </c>
      <c r="E168" s="8" t="s">
        <v>106</v>
      </c>
      <c r="F168" s="8" t="s">
        <v>42</v>
      </c>
      <c r="G168" s="35">
        <v>296855.58899999998</v>
      </c>
      <c r="H168" s="36">
        <v>297026.64600000001</v>
      </c>
      <c r="I168" s="36">
        <v>314024.58899999998</v>
      </c>
      <c r="J168" s="36">
        <v>332879.685</v>
      </c>
      <c r="K168" s="36">
        <v>352664.87699999998</v>
      </c>
      <c r="L168" s="2"/>
    </row>
    <row r="169" spans="1:12" ht="39.6" outlineLevel="3" x14ac:dyDescent="0.3">
      <c r="A169" s="14" t="s">
        <v>107</v>
      </c>
      <c r="B169" s="15" t="s">
        <v>91</v>
      </c>
      <c r="C169" s="15" t="s">
        <v>13</v>
      </c>
      <c r="D169" s="15" t="s">
        <v>11</v>
      </c>
      <c r="E169" s="15" t="s">
        <v>108</v>
      </c>
      <c r="F169" s="15" t="s">
        <v>5</v>
      </c>
      <c r="G169" s="37">
        <f>G170</f>
        <v>13080.505999999999</v>
      </c>
      <c r="H169" s="37">
        <f t="shared" ref="H169:K170" si="69">H170</f>
        <v>8036.75</v>
      </c>
      <c r="I169" s="37">
        <f t="shared" si="69"/>
        <v>9547.2000000000007</v>
      </c>
      <c r="J169" s="37">
        <f t="shared" si="69"/>
        <v>9630.5</v>
      </c>
      <c r="K169" s="37">
        <f t="shared" si="69"/>
        <v>9630.5</v>
      </c>
      <c r="L169" s="2"/>
    </row>
    <row r="170" spans="1:12" ht="26.4" outlineLevel="4" x14ac:dyDescent="0.3">
      <c r="A170" s="9" t="s">
        <v>39</v>
      </c>
      <c r="B170" s="8" t="s">
        <v>91</v>
      </c>
      <c r="C170" s="8" t="s">
        <v>13</v>
      </c>
      <c r="D170" s="8" t="s">
        <v>11</v>
      </c>
      <c r="E170" s="8" t="s">
        <v>108</v>
      </c>
      <c r="F170" s="8" t="s">
        <v>40</v>
      </c>
      <c r="G170" s="35">
        <f>G171</f>
        <v>13080.505999999999</v>
      </c>
      <c r="H170" s="35">
        <f t="shared" si="69"/>
        <v>8036.75</v>
      </c>
      <c r="I170" s="35">
        <f t="shared" si="69"/>
        <v>9547.2000000000007</v>
      </c>
      <c r="J170" s="35">
        <f t="shared" si="69"/>
        <v>9630.5</v>
      </c>
      <c r="K170" s="35">
        <f t="shared" si="69"/>
        <v>9630.5</v>
      </c>
      <c r="L170" s="2"/>
    </row>
    <row r="171" spans="1:12" outlineLevel="5" x14ac:dyDescent="0.3">
      <c r="A171" s="9" t="s">
        <v>41</v>
      </c>
      <c r="B171" s="8" t="s">
        <v>91</v>
      </c>
      <c r="C171" s="8" t="s">
        <v>13</v>
      </c>
      <c r="D171" s="8" t="s">
        <v>11</v>
      </c>
      <c r="E171" s="8" t="s">
        <v>108</v>
      </c>
      <c r="F171" s="8" t="s">
        <v>42</v>
      </c>
      <c r="G171" s="35">
        <v>13080.505999999999</v>
      </c>
      <c r="H171" s="36">
        <v>8036.75</v>
      </c>
      <c r="I171" s="36">
        <v>9547.2000000000007</v>
      </c>
      <c r="J171" s="36">
        <v>9630.5</v>
      </c>
      <c r="K171" s="36">
        <v>9630.5</v>
      </c>
      <c r="L171" s="2"/>
    </row>
    <row r="172" spans="1:12" ht="39.6" outlineLevel="5" x14ac:dyDescent="0.3">
      <c r="A172" s="9" t="s">
        <v>211</v>
      </c>
      <c r="B172" s="8" t="s">
        <v>91</v>
      </c>
      <c r="C172" s="8" t="s">
        <v>13</v>
      </c>
      <c r="D172" s="8" t="s">
        <v>11</v>
      </c>
      <c r="E172" s="8" t="s">
        <v>212</v>
      </c>
      <c r="F172" s="8" t="s">
        <v>5</v>
      </c>
      <c r="G172" s="35">
        <f>G173</f>
        <v>0</v>
      </c>
      <c r="H172" s="35">
        <f t="shared" ref="H172:K172" si="70">H173</f>
        <v>0</v>
      </c>
      <c r="I172" s="35">
        <f t="shared" si="70"/>
        <v>18944.8</v>
      </c>
      <c r="J172" s="35">
        <f t="shared" si="70"/>
        <v>18944.8</v>
      </c>
      <c r="K172" s="35">
        <f t="shared" si="70"/>
        <v>18944.8</v>
      </c>
      <c r="L172" s="22">
        <v>0</v>
      </c>
    </row>
    <row r="173" spans="1:12" ht="26.4" outlineLevel="5" x14ac:dyDescent="0.3">
      <c r="A173" s="9" t="s">
        <v>146</v>
      </c>
      <c r="B173" s="8" t="s">
        <v>91</v>
      </c>
      <c r="C173" s="8" t="s">
        <v>13</v>
      </c>
      <c r="D173" s="8" t="s">
        <v>11</v>
      </c>
      <c r="E173" s="8" t="s">
        <v>212</v>
      </c>
      <c r="F173" s="8" t="s">
        <v>40</v>
      </c>
      <c r="G173" s="35">
        <f>G174</f>
        <v>0</v>
      </c>
      <c r="H173" s="35">
        <f t="shared" ref="H173:K173" si="71">H174</f>
        <v>0</v>
      </c>
      <c r="I173" s="35">
        <f t="shared" si="71"/>
        <v>18944.8</v>
      </c>
      <c r="J173" s="35">
        <f t="shared" si="71"/>
        <v>18944.8</v>
      </c>
      <c r="K173" s="35">
        <f t="shared" si="71"/>
        <v>18944.8</v>
      </c>
      <c r="L173" s="2"/>
    </row>
    <row r="174" spans="1:12" outlineLevel="5" x14ac:dyDescent="0.3">
      <c r="A174" s="9" t="s">
        <v>147</v>
      </c>
      <c r="B174" s="8" t="s">
        <v>91</v>
      </c>
      <c r="C174" s="8" t="s">
        <v>13</v>
      </c>
      <c r="D174" s="8" t="s">
        <v>11</v>
      </c>
      <c r="E174" s="8" t="s">
        <v>212</v>
      </c>
      <c r="F174" s="8" t="s">
        <v>42</v>
      </c>
      <c r="G174" s="35">
        <v>0</v>
      </c>
      <c r="H174" s="36">
        <v>0</v>
      </c>
      <c r="I174" s="36">
        <v>18944.8</v>
      </c>
      <c r="J174" s="36">
        <v>18944.8</v>
      </c>
      <c r="K174" s="36">
        <v>18944.8</v>
      </c>
      <c r="L174" s="2"/>
    </row>
    <row r="175" spans="1:12" ht="52.8" outlineLevel="6" x14ac:dyDescent="0.3">
      <c r="A175" s="9" t="s">
        <v>181</v>
      </c>
      <c r="B175" s="8" t="s">
        <v>91</v>
      </c>
      <c r="C175" s="8" t="s">
        <v>13</v>
      </c>
      <c r="D175" s="8" t="s">
        <v>11</v>
      </c>
      <c r="E175" s="8" t="s">
        <v>182</v>
      </c>
      <c r="F175" s="8" t="s">
        <v>5</v>
      </c>
      <c r="G175" s="35">
        <f>G176</f>
        <v>7588.9979999999996</v>
      </c>
      <c r="H175" s="35">
        <f t="shared" ref="H175:K176" si="72">H176</f>
        <v>18885.3</v>
      </c>
      <c r="I175" s="35">
        <f t="shared" si="72"/>
        <v>0</v>
      </c>
      <c r="J175" s="35">
        <f t="shared" si="72"/>
        <v>0</v>
      </c>
      <c r="K175" s="35">
        <f t="shared" si="72"/>
        <v>0</v>
      </c>
      <c r="L175" s="2"/>
    </row>
    <row r="176" spans="1:12" ht="26.4" outlineLevel="7" x14ac:dyDescent="0.3">
      <c r="A176" s="9" t="s">
        <v>39</v>
      </c>
      <c r="B176" s="8" t="s">
        <v>91</v>
      </c>
      <c r="C176" s="8" t="s">
        <v>13</v>
      </c>
      <c r="D176" s="8" t="s">
        <v>11</v>
      </c>
      <c r="E176" s="8" t="s">
        <v>182</v>
      </c>
      <c r="F176" s="8" t="s">
        <v>40</v>
      </c>
      <c r="G176" s="35">
        <f>G177</f>
        <v>7588.9979999999996</v>
      </c>
      <c r="H176" s="35">
        <f t="shared" si="72"/>
        <v>18885.3</v>
      </c>
      <c r="I176" s="35">
        <f t="shared" si="72"/>
        <v>0</v>
      </c>
      <c r="J176" s="35">
        <f t="shared" si="72"/>
        <v>0</v>
      </c>
      <c r="K176" s="35">
        <f t="shared" si="72"/>
        <v>0</v>
      </c>
      <c r="L176" s="2"/>
    </row>
    <row r="177" spans="1:12" outlineLevel="7" x14ac:dyDescent="0.3">
      <c r="A177" s="9" t="s">
        <v>41</v>
      </c>
      <c r="B177" s="8" t="s">
        <v>91</v>
      </c>
      <c r="C177" s="8" t="s">
        <v>13</v>
      </c>
      <c r="D177" s="8" t="s">
        <v>11</v>
      </c>
      <c r="E177" s="8" t="s">
        <v>182</v>
      </c>
      <c r="F177" s="8" t="s">
        <v>42</v>
      </c>
      <c r="G177" s="35">
        <v>7588.9979999999996</v>
      </c>
      <c r="H177" s="36">
        <v>18885.3</v>
      </c>
      <c r="I177" s="36">
        <v>0</v>
      </c>
      <c r="J177" s="36">
        <v>0</v>
      </c>
      <c r="K177" s="36">
        <v>0</v>
      </c>
      <c r="L177" s="2"/>
    </row>
    <row r="178" spans="1:12" ht="26.4" outlineLevel="7" x14ac:dyDescent="0.3">
      <c r="A178" s="9" t="s">
        <v>199</v>
      </c>
      <c r="B178" s="8" t="s">
        <v>91</v>
      </c>
      <c r="C178" s="8" t="s">
        <v>13</v>
      </c>
      <c r="D178" s="8" t="s">
        <v>11</v>
      </c>
      <c r="E178" s="8" t="s">
        <v>17</v>
      </c>
      <c r="F178" s="8" t="s">
        <v>5</v>
      </c>
      <c r="G178" s="35">
        <f>G179+G182+G185</f>
        <v>17358.778999999999</v>
      </c>
      <c r="H178" s="35">
        <f t="shared" ref="H178:K178" si="73">H179+H182+H185</f>
        <v>5098.3738700000004</v>
      </c>
      <c r="I178" s="35">
        <f t="shared" si="73"/>
        <v>29304.950499999999</v>
      </c>
      <c r="J178" s="35">
        <f t="shared" si="73"/>
        <v>291.25</v>
      </c>
      <c r="K178" s="35">
        <f t="shared" si="73"/>
        <v>291.25</v>
      </c>
      <c r="L178" s="2"/>
    </row>
    <row r="179" spans="1:12" ht="52.8" outlineLevel="7" x14ac:dyDescent="0.3">
      <c r="A179" s="9" t="s">
        <v>59</v>
      </c>
      <c r="B179" s="8" t="s">
        <v>91</v>
      </c>
      <c r="C179" s="8" t="s">
        <v>13</v>
      </c>
      <c r="D179" s="8" t="s">
        <v>11</v>
      </c>
      <c r="E179" s="8" t="s">
        <v>183</v>
      </c>
      <c r="F179" s="8" t="s">
        <v>5</v>
      </c>
      <c r="G179" s="35">
        <f>G180</f>
        <v>0</v>
      </c>
      <c r="H179" s="35">
        <f t="shared" ref="H179:K180" si="74">H180</f>
        <v>1187.0629899999999</v>
      </c>
      <c r="I179" s="35">
        <f t="shared" si="74"/>
        <v>180</v>
      </c>
      <c r="J179" s="35">
        <f t="shared" si="74"/>
        <v>0</v>
      </c>
      <c r="K179" s="35">
        <f t="shared" si="74"/>
        <v>0</v>
      </c>
      <c r="L179" s="2"/>
    </row>
    <row r="180" spans="1:12" ht="26.4" outlineLevel="7" x14ac:dyDescent="0.3">
      <c r="A180" s="9" t="s">
        <v>39</v>
      </c>
      <c r="B180" s="8" t="s">
        <v>91</v>
      </c>
      <c r="C180" s="8" t="s">
        <v>13</v>
      </c>
      <c r="D180" s="8" t="s">
        <v>11</v>
      </c>
      <c r="E180" s="8" t="s">
        <v>183</v>
      </c>
      <c r="F180" s="8" t="s">
        <v>40</v>
      </c>
      <c r="G180" s="35">
        <f>G181</f>
        <v>0</v>
      </c>
      <c r="H180" s="35">
        <f t="shared" si="74"/>
        <v>1187.0629899999999</v>
      </c>
      <c r="I180" s="35">
        <f t="shared" si="74"/>
        <v>180</v>
      </c>
      <c r="J180" s="35">
        <f t="shared" si="74"/>
        <v>0</v>
      </c>
      <c r="K180" s="35">
        <f t="shared" si="74"/>
        <v>0</v>
      </c>
      <c r="L180" s="2"/>
    </row>
    <row r="181" spans="1:12" outlineLevel="7" x14ac:dyDescent="0.3">
      <c r="A181" s="9" t="s">
        <v>41</v>
      </c>
      <c r="B181" s="8" t="s">
        <v>91</v>
      </c>
      <c r="C181" s="8" t="s">
        <v>13</v>
      </c>
      <c r="D181" s="8" t="s">
        <v>11</v>
      </c>
      <c r="E181" s="8" t="s">
        <v>183</v>
      </c>
      <c r="F181" s="8" t="s">
        <v>42</v>
      </c>
      <c r="G181" s="35">
        <v>0</v>
      </c>
      <c r="H181" s="36">
        <v>1187.0629899999999</v>
      </c>
      <c r="I181" s="36">
        <v>180</v>
      </c>
      <c r="J181" s="36">
        <v>0</v>
      </c>
      <c r="K181" s="36">
        <v>0</v>
      </c>
      <c r="L181" s="2"/>
    </row>
    <row r="182" spans="1:12" ht="39.6" outlineLevel="7" x14ac:dyDescent="0.3">
      <c r="A182" s="9" t="s">
        <v>109</v>
      </c>
      <c r="B182" s="8" t="s">
        <v>91</v>
      </c>
      <c r="C182" s="8" t="s">
        <v>13</v>
      </c>
      <c r="D182" s="8" t="s">
        <v>11</v>
      </c>
      <c r="E182" s="8" t="s">
        <v>110</v>
      </c>
      <c r="F182" s="8" t="s">
        <v>5</v>
      </c>
      <c r="G182" s="35">
        <f>G183</f>
        <v>16838.016</v>
      </c>
      <c r="H182" s="35">
        <f t="shared" ref="H182:K182" si="75">H183</f>
        <v>3872.1977700000002</v>
      </c>
      <c r="I182" s="35">
        <f t="shared" si="75"/>
        <v>28833.700499999999</v>
      </c>
      <c r="J182" s="35">
        <f t="shared" si="75"/>
        <v>0</v>
      </c>
      <c r="K182" s="35">
        <f t="shared" si="75"/>
        <v>0</v>
      </c>
      <c r="L182" s="2"/>
    </row>
    <row r="183" spans="1:12" ht="26.4" outlineLevel="7" x14ac:dyDescent="0.3">
      <c r="A183" s="9" t="s">
        <v>39</v>
      </c>
      <c r="B183" s="8" t="s">
        <v>91</v>
      </c>
      <c r="C183" s="8" t="s">
        <v>13</v>
      </c>
      <c r="D183" s="8" t="s">
        <v>11</v>
      </c>
      <c r="E183" s="8" t="s">
        <v>110</v>
      </c>
      <c r="F183" s="8" t="s">
        <v>40</v>
      </c>
      <c r="G183" s="35">
        <f>G184</f>
        <v>16838.016</v>
      </c>
      <c r="H183" s="35">
        <f t="shared" ref="H183:K183" si="76">H184</f>
        <v>3872.1977700000002</v>
      </c>
      <c r="I183" s="35">
        <f t="shared" si="76"/>
        <v>28833.700499999999</v>
      </c>
      <c r="J183" s="35">
        <f t="shared" si="76"/>
        <v>0</v>
      </c>
      <c r="K183" s="35">
        <f t="shared" si="76"/>
        <v>0</v>
      </c>
      <c r="L183" s="2"/>
    </row>
    <row r="184" spans="1:12" outlineLevel="7" x14ac:dyDescent="0.3">
      <c r="A184" s="9" t="s">
        <v>41</v>
      </c>
      <c r="B184" s="8" t="s">
        <v>91</v>
      </c>
      <c r="C184" s="8" t="s">
        <v>13</v>
      </c>
      <c r="D184" s="8" t="s">
        <v>11</v>
      </c>
      <c r="E184" s="8" t="s">
        <v>110</v>
      </c>
      <c r="F184" s="8" t="s">
        <v>42</v>
      </c>
      <c r="G184" s="35">
        <v>16838.016</v>
      </c>
      <c r="H184" s="36">
        <v>3872.1977700000002</v>
      </c>
      <c r="I184" s="36">
        <v>28833.700499999999</v>
      </c>
      <c r="J184" s="36">
        <v>0</v>
      </c>
      <c r="K184" s="36">
        <v>0</v>
      </c>
      <c r="L184" s="2"/>
    </row>
    <row r="185" spans="1:12" ht="39.6" outlineLevel="7" x14ac:dyDescent="0.3">
      <c r="A185" s="9" t="s">
        <v>111</v>
      </c>
      <c r="B185" s="8" t="s">
        <v>91</v>
      </c>
      <c r="C185" s="8" t="s">
        <v>13</v>
      </c>
      <c r="D185" s="8" t="s">
        <v>11</v>
      </c>
      <c r="E185" s="8" t="s">
        <v>112</v>
      </c>
      <c r="F185" s="8" t="s">
        <v>5</v>
      </c>
      <c r="G185" s="35">
        <f>G186</f>
        <v>520.76300000000003</v>
      </c>
      <c r="H185" s="35">
        <f t="shared" ref="H185:K186" si="77">H186</f>
        <v>39.113109999999999</v>
      </c>
      <c r="I185" s="35">
        <f t="shared" si="77"/>
        <v>291.25</v>
      </c>
      <c r="J185" s="35">
        <f t="shared" si="77"/>
        <v>291.25</v>
      </c>
      <c r="K185" s="35">
        <f t="shared" si="77"/>
        <v>291.25</v>
      </c>
      <c r="L185" s="2"/>
    </row>
    <row r="186" spans="1:12" ht="26.4" outlineLevel="7" x14ac:dyDescent="0.3">
      <c r="A186" s="9" t="s">
        <v>39</v>
      </c>
      <c r="B186" s="8" t="s">
        <v>91</v>
      </c>
      <c r="C186" s="8" t="s">
        <v>13</v>
      </c>
      <c r="D186" s="8" t="s">
        <v>11</v>
      </c>
      <c r="E186" s="8" t="s">
        <v>112</v>
      </c>
      <c r="F186" s="8" t="s">
        <v>40</v>
      </c>
      <c r="G186" s="35">
        <f>G187</f>
        <v>520.76300000000003</v>
      </c>
      <c r="H186" s="35">
        <f t="shared" si="77"/>
        <v>39.113109999999999</v>
      </c>
      <c r="I186" s="35">
        <f t="shared" si="77"/>
        <v>291.25</v>
      </c>
      <c r="J186" s="35">
        <f t="shared" si="77"/>
        <v>291.25</v>
      </c>
      <c r="K186" s="35">
        <f t="shared" si="77"/>
        <v>291.25</v>
      </c>
      <c r="L186" s="2"/>
    </row>
    <row r="187" spans="1:12" outlineLevel="7" x14ac:dyDescent="0.3">
      <c r="A187" s="9" t="s">
        <v>41</v>
      </c>
      <c r="B187" s="8" t="s">
        <v>91</v>
      </c>
      <c r="C187" s="8" t="s">
        <v>13</v>
      </c>
      <c r="D187" s="8" t="s">
        <v>11</v>
      </c>
      <c r="E187" s="8" t="s">
        <v>112</v>
      </c>
      <c r="F187" s="8" t="s">
        <v>42</v>
      </c>
      <c r="G187" s="35">
        <v>520.76300000000003</v>
      </c>
      <c r="H187" s="36">
        <v>39.113109999999999</v>
      </c>
      <c r="I187" s="36">
        <v>291.25</v>
      </c>
      <c r="J187" s="36">
        <v>291.25</v>
      </c>
      <c r="K187" s="36">
        <v>291.25</v>
      </c>
      <c r="L187" s="2"/>
    </row>
    <row r="188" spans="1:12" ht="52.8" outlineLevel="6" x14ac:dyDescent="0.3">
      <c r="A188" s="9" t="s">
        <v>113</v>
      </c>
      <c r="B188" s="8" t="s">
        <v>91</v>
      </c>
      <c r="C188" s="8" t="s">
        <v>13</v>
      </c>
      <c r="D188" s="8" t="s">
        <v>11</v>
      </c>
      <c r="E188" s="8" t="s">
        <v>114</v>
      </c>
      <c r="F188" s="8" t="s">
        <v>5</v>
      </c>
      <c r="G188" s="35">
        <f>G189+G192</f>
        <v>2140.279</v>
      </c>
      <c r="H188" s="35">
        <f t="shared" ref="H188:K188" si="78">H189+H192</f>
        <v>1217.26214</v>
      </c>
      <c r="I188" s="35">
        <f t="shared" si="78"/>
        <v>4195.5878899999998</v>
      </c>
      <c r="J188" s="35">
        <f t="shared" si="78"/>
        <v>1116.9989500000001</v>
      </c>
      <c r="K188" s="35">
        <f t="shared" si="78"/>
        <v>1116.9989500000001</v>
      </c>
      <c r="L188" s="2"/>
    </row>
    <row r="189" spans="1:12" ht="39.6" outlineLevel="7" x14ac:dyDescent="0.3">
      <c r="A189" s="9" t="s">
        <v>115</v>
      </c>
      <c r="B189" s="8" t="s">
        <v>91</v>
      </c>
      <c r="C189" s="8" t="s">
        <v>13</v>
      </c>
      <c r="D189" s="8" t="s">
        <v>11</v>
      </c>
      <c r="E189" s="8" t="s">
        <v>116</v>
      </c>
      <c r="F189" s="8" t="s">
        <v>5</v>
      </c>
      <c r="G189" s="35">
        <f>G190</f>
        <v>382.67599999999999</v>
      </c>
      <c r="H189" s="35">
        <f t="shared" ref="H189:K189" si="79">H190</f>
        <v>1217.26214</v>
      </c>
      <c r="I189" s="35">
        <f t="shared" si="79"/>
        <v>4195.5878899999998</v>
      </c>
      <c r="J189" s="35">
        <f t="shared" si="79"/>
        <v>1116.9989500000001</v>
      </c>
      <c r="K189" s="35">
        <f t="shared" si="79"/>
        <v>1116.9989500000001</v>
      </c>
      <c r="L189" s="2"/>
    </row>
    <row r="190" spans="1:12" ht="26.4" outlineLevel="7" x14ac:dyDescent="0.3">
      <c r="A190" s="9" t="s">
        <v>39</v>
      </c>
      <c r="B190" s="8" t="s">
        <v>91</v>
      </c>
      <c r="C190" s="8" t="s">
        <v>13</v>
      </c>
      <c r="D190" s="8" t="s">
        <v>11</v>
      </c>
      <c r="E190" s="8" t="s">
        <v>116</v>
      </c>
      <c r="F190" s="8" t="s">
        <v>40</v>
      </c>
      <c r="G190" s="35">
        <f>G191</f>
        <v>382.67599999999999</v>
      </c>
      <c r="H190" s="35">
        <f t="shared" ref="H190:K190" si="80">H191</f>
        <v>1217.26214</v>
      </c>
      <c r="I190" s="35">
        <f t="shared" si="80"/>
        <v>4195.5878899999998</v>
      </c>
      <c r="J190" s="35">
        <f t="shared" si="80"/>
        <v>1116.9989500000001</v>
      </c>
      <c r="K190" s="35">
        <f t="shared" si="80"/>
        <v>1116.9989500000001</v>
      </c>
      <c r="L190" s="2"/>
    </row>
    <row r="191" spans="1:12" outlineLevel="7" x14ac:dyDescent="0.3">
      <c r="A191" s="9" t="s">
        <v>41</v>
      </c>
      <c r="B191" s="8" t="s">
        <v>91</v>
      </c>
      <c r="C191" s="8" t="s">
        <v>13</v>
      </c>
      <c r="D191" s="8" t="s">
        <v>11</v>
      </c>
      <c r="E191" s="8" t="s">
        <v>116</v>
      </c>
      <c r="F191" s="8" t="s">
        <v>42</v>
      </c>
      <c r="G191" s="35">
        <v>382.67599999999999</v>
      </c>
      <c r="H191" s="36">
        <v>1217.26214</v>
      </c>
      <c r="I191" s="36">
        <f>5.08+4190.50789</f>
        <v>4195.5878899999998</v>
      </c>
      <c r="J191" s="36">
        <f>1.353+1115.64595</f>
        <v>1116.9989500000001</v>
      </c>
      <c r="K191" s="36">
        <f>1.353+1115.64595</f>
        <v>1116.9989500000001</v>
      </c>
      <c r="L191" s="2"/>
    </row>
    <row r="192" spans="1:12" ht="39.6" outlineLevel="7" x14ac:dyDescent="0.3">
      <c r="A192" s="9" t="s">
        <v>237</v>
      </c>
      <c r="B192" s="20" t="s">
        <v>91</v>
      </c>
      <c r="C192" s="20" t="s">
        <v>13</v>
      </c>
      <c r="D192" s="20" t="s">
        <v>11</v>
      </c>
      <c r="E192" s="8" t="s">
        <v>238</v>
      </c>
      <c r="F192" s="20" t="s">
        <v>5</v>
      </c>
      <c r="G192" s="35">
        <f>G193</f>
        <v>1757.6030000000001</v>
      </c>
      <c r="H192" s="35">
        <f t="shared" ref="H192:K192" si="81">H193</f>
        <v>0</v>
      </c>
      <c r="I192" s="35">
        <f t="shared" si="81"/>
        <v>0</v>
      </c>
      <c r="J192" s="35">
        <f t="shared" si="81"/>
        <v>0</v>
      </c>
      <c r="K192" s="35">
        <f t="shared" si="81"/>
        <v>0</v>
      </c>
      <c r="L192" s="2"/>
    </row>
    <row r="193" spans="1:12" ht="26.4" outlineLevel="7" x14ac:dyDescent="0.3">
      <c r="A193" s="9" t="s">
        <v>226</v>
      </c>
      <c r="B193" s="20" t="s">
        <v>91</v>
      </c>
      <c r="C193" s="20" t="s">
        <v>13</v>
      </c>
      <c r="D193" s="20" t="s">
        <v>11</v>
      </c>
      <c r="E193" s="8" t="s">
        <v>238</v>
      </c>
      <c r="F193" s="20" t="s">
        <v>40</v>
      </c>
      <c r="G193" s="35">
        <f>G194</f>
        <v>1757.6030000000001</v>
      </c>
      <c r="H193" s="35">
        <f t="shared" ref="H193:K193" si="82">H194</f>
        <v>0</v>
      </c>
      <c r="I193" s="35">
        <f t="shared" si="82"/>
        <v>0</v>
      </c>
      <c r="J193" s="35">
        <f t="shared" si="82"/>
        <v>0</v>
      </c>
      <c r="K193" s="35">
        <f t="shared" si="82"/>
        <v>0</v>
      </c>
      <c r="L193" s="2"/>
    </row>
    <row r="194" spans="1:12" outlineLevel="7" x14ac:dyDescent="0.3">
      <c r="A194" s="9" t="s">
        <v>227</v>
      </c>
      <c r="B194" s="20" t="s">
        <v>91</v>
      </c>
      <c r="C194" s="20" t="s">
        <v>13</v>
      </c>
      <c r="D194" s="20" t="s">
        <v>11</v>
      </c>
      <c r="E194" s="8" t="s">
        <v>238</v>
      </c>
      <c r="F194" s="20" t="s">
        <v>42</v>
      </c>
      <c r="G194" s="35">
        <v>1757.6030000000001</v>
      </c>
      <c r="H194" s="36">
        <v>0</v>
      </c>
      <c r="I194" s="36">
        <v>0</v>
      </c>
      <c r="J194" s="36">
        <v>0</v>
      </c>
      <c r="K194" s="36">
        <v>0</v>
      </c>
      <c r="L194" s="2"/>
    </row>
    <row r="195" spans="1:12" ht="26.4" outlineLevel="7" x14ac:dyDescent="0.3">
      <c r="A195" s="9" t="s">
        <v>188</v>
      </c>
      <c r="B195" s="8" t="s">
        <v>91</v>
      </c>
      <c r="C195" s="8" t="s">
        <v>13</v>
      </c>
      <c r="D195" s="8" t="s">
        <v>11</v>
      </c>
      <c r="E195" s="8" t="s">
        <v>53</v>
      </c>
      <c r="F195" s="8" t="s">
        <v>5</v>
      </c>
      <c r="G195" s="35">
        <f>G196</f>
        <v>0</v>
      </c>
      <c r="H195" s="35">
        <f t="shared" ref="H195:K198" si="83">H196</f>
        <v>1082</v>
      </c>
      <c r="I195" s="35">
        <f t="shared" si="83"/>
        <v>1082</v>
      </c>
      <c r="J195" s="35">
        <f t="shared" si="83"/>
        <v>1082</v>
      </c>
      <c r="K195" s="35">
        <f t="shared" si="83"/>
        <v>1082</v>
      </c>
      <c r="L195" s="2"/>
    </row>
    <row r="196" spans="1:12" ht="26.4" outlineLevel="7" x14ac:dyDescent="0.3">
      <c r="A196" s="9" t="s">
        <v>155</v>
      </c>
      <c r="B196" s="8" t="s">
        <v>91</v>
      </c>
      <c r="C196" s="8" t="s">
        <v>13</v>
      </c>
      <c r="D196" s="8" t="s">
        <v>11</v>
      </c>
      <c r="E196" s="8" t="s">
        <v>125</v>
      </c>
      <c r="F196" s="8" t="s">
        <v>5</v>
      </c>
      <c r="G196" s="35">
        <f>G197</f>
        <v>0</v>
      </c>
      <c r="H196" s="35">
        <f t="shared" si="83"/>
        <v>1082</v>
      </c>
      <c r="I196" s="35">
        <f t="shared" si="83"/>
        <v>1082</v>
      </c>
      <c r="J196" s="35">
        <f t="shared" si="83"/>
        <v>1082</v>
      </c>
      <c r="K196" s="35">
        <f t="shared" si="83"/>
        <v>1082</v>
      </c>
      <c r="L196" s="2"/>
    </row>
    <row r="197" spans="1:12" ht="26.4" outlineLevel="7" x14ac:dyDescent="0.3">
      <c r="A197" s="9" t="s">
        <v>184</v>
      </c>
      <c r="B197" s="8" t="s">
        <v>91</v>
      </c>
      <c r="C197" s="8" t="s">
        <v>13</v>
      </c>
      <c r="D197" s="8" t="s">
        <v>11</v>
      </c>
      <c r="E197" s="8" t="s">
        <v>148</v>
      </c>
      <c r="F197" s="8" t="s">
        <v>5</v>
      </c>
      <c r="G197" s="35">
        <f>G198</f>
        <v>0</v>
      </c>
      <c r="H197" s="35">
        <f t="shared" si="83"/>
        <v>1082</v>
      </c>
      <c r="I197" s="35">
        <f t="shared" si="83"/>
        <v>1082</v>
      </c>
      <c r="J197" s="35">
        <f t="shared" si="83"/>
        <v>1082</v>
      </c>
      <c r="K197" s="35">
        <f t="shared" si="83"/>
        <v>1082</v>
      </c>
      <c r="L197" s="2"/>
    </row>
    <row r="198" spans="1:12" ht="26.4" outlineLevel="6" x14ac:dyDescent="0.3">
      <c r="A198" s="9" t="s">
        <v>39</v>
      </c>
      <c r="B198" s="8" t="s">
        <v>91</v>
      </c>
      <c r="C198" s="8" t="s">
        <v>13</v>
      </c>
      <c r="D198" s="8" t="s">
        <v>11</v>
      </c>
      <c r="E198" s="8" t="s">
        <v>148</v>
      </c>
      <c r="F198" s="8" t="s">
        <v>40</v>
      </c>
      <c r="G198" s="35">
        <f>G199</f>
        <v>0</v>
      </c>
      <c r="H198" s="35">
        <f t="shared" si="83"/>
        <v>1082</v>
      </c>
      <c r="I198" s="35">
        <f t="shared" si="83"/>
        <v>1082</v>
      </c>
      <c r="J198" s="35">
        <f t="shared" si="83"/>
        <v>1082</v>
      </c>
      <c r="K198" s="35">
        <f t="shared" si="83"/>
        <v>1082</v>
      </c>
      <c r="L198" s="2"/>
    </row>
    <row r="199" spans="1:12" outlineLevel="7" x14ac:dyDescent="0.3">
      <c r="A199" s="9" t="s">
        <v>41</v>
      </c>
      <c r="B199" s="8" t="s">
        <v>91</v>
      </c>
      <c r="C199" s="8" t="s">
        <v>13</v>
      </c>
      <c r="D199" s="8" t="s">
        <v>11</v>
      </c>
      <c r="E199" s="8" t="s">
        <v>148</v>
      </c>
      <c r="F199" s="8" t="s">
        <v>42</v>
      </c>
      <c r="G199" s="35">
        <v>0</v>
      </c>
      <c r="H199" s="36">
        <v>1082</v>
      </c>
      <c r="I199" s="36">
        <v>1082</v>
      </c>
      <c r="J199" s="36">
        <v>1082</v>
      </c>
      <c r="K199" s="36">
        <v>1082</v>
      </c>
      <c r="L199" s="2"/>
    </row>
    <row r="200" spans="1:12" ht="26.4" outlineLevel="7" x14ac:dyDescent="0.3">
      <c r="A200" s="9" t="s">
        <v>189</v>
      </c>
      <c r="B200" s="8" t="s">
        <v>91</v>
      </c>
      <c r="C200" s="8" t="s">
        <v>13</v>
      </c>
      <c r="D200" s="8" t="s">
        <v>11</v>
      </c>
      <c r="E200" s="8" t="s">
        <v>175</v>
      </c>
      <c r="F200" s="8" t="s">
        <v>5</v>
      </c>
      <c r="G200" s="35">
        <f>G201</f>
        <v>0</v>
      </c>
      <c r="H200" s="35">
        <f t="shared" ref="H200:K203" si="84">H201</f>
        <v>911.18055000000004</v>
      </c>
      <c r="I200" s="35">
        <f t="shared" si="84"/>
        <v>3496</v>
      </c>
      <c r="J200" s="35">
        <f t="shared" si="84"/>
        <v>3496</v>
      </c>
      <c r="K200" s="35">
        <f t="shared" si="84"/>
        <v>3496</v>
      </c>
      <c r="L200" s="2"/>
    </row>
    <row r="201" spans="1:12" ht="26.4" outlineLevel="7" x14ac:dyDescent="0.3">
      <c r="A201" s="9" t="s">
        <v>196</v>
      </c>
      <c r="B201" s="8" t="s">
        <v>91</v>
      </c>
      <c r="C201" s="8" t="s">
        <v>13</v>
      </c>
      <c r="D201" s="8" t="s">
        <v>11</v>
      </c>
      <c r="E201" s="8" t="s">
        <v>176</v>
      </c>
      <c r="F201" s="8" t="s">
        <v>5</v>
      </c>
      <c r="G201" s="35">
        <f>G202</f>
        <v>0</v>
      </c>
      <c r="H201" s="35">
        <f t="shared" si="84"/>
        <v>911.18055000000004</v>
      </c>
      <c r="I201" s="35">
        <f t="shared" si="84"/>
        <v>3496</v>
      </c>
      <c r="J201" s="35">
        <f t="shared" si="84"/>
        <v>3496</v>
      </c>
      <c r="K201" s="35">
        <f t="shared" si="84"/>
        <v>3496</v>
      </c>
      <c r="L201" s="2"/>
    </row>
    <row r="202" spans="1:12" ht="26.4" outlineLevel="7" x14ac:dyDescent="0.3">
      <c r="A202" s="9" t="s">
        <v>177</v>
      </c>
      <c r="B202" s="8" t="s">
        <v>91</v>
      </c>
      <c r="C202" s="8" t="s">
        <v>13</v>
      </c>
      <c r="D202" s="8" t="s">
        <v>11</v>
      </c>
      <c r="E202" s="8" t="s">
        <v>178</v>
      </c>
      <c r="F202" s="8" t="s">
        <v>5</v>
      </c>
      <c r="G202" s="35">
        <f>G203</f>
        <v>0</v>
      </c>
      <c r="H202" s="35">
        <f t="shared" si="84"/>
        <v>911.18055000000004</v>
      </c>
      <c r="I202" s="35">
        <f t="shared" si="84"/>
        <v>3496</v>
      </c>
      <c r="J202" s="35">
        <f t="shared" si="84"/>
        <v>3496</v>
      </c>
      <c r="K202" s="35">
        <f t="shared" si="84"/>
        <v>3496</v>
      </c>
      <c r="L202" s="2"/>
    </row>
    <row r="203" spans="1:12" ht="26.4" outlineLevel="7" x14ac:dyDescent="0.3">
      <c r="A203" s="9" t="s">
        <v>39</v>
      </c>
      <c r="B203" s="8" t="s">
        <v>91</v>
      </c>
      <c r="C203" s="8" t="s">
        <v>13</v>
      </c>
      <c r="D203" s="8" t="s">
        <v>11</v>
      </c>
      <c r="E203" s="8" t="s">
        <v>178</v>
      </c>
      <c r="F203" s="8" t="s">
        <v>40</v>
      </c>
      <c r="G203" s="35">
        <f>G204</f>
        <v>0</v>
      </c>
      <c r="H203" s="35">
        <f t="shared" si="84"/>
        <v>911.18055000000004</v>
      </c>
      <c r="I203" s="35">
        <f t="shared" si="84"/>
        <v>3496</v>
      </c>
      <c r="J203" s="35">
        <f t="shared" si="84"/>
        <v>3496</v>
      </c>
      <c r="K203" s="35">
        <f t="shared" si="84"/>
        <v>3496</v>
      </c>
      <c r="L203" s="2"/>
    </row>
    <row r="204" spans="1:12" outlineLevel="7" x14ac:dyDescent="0.3">
      <c r="A204" s="9" t="s">
        <v>41</v>
      </c>
      <c r="B204" s="8" t="s">
        <v>91</v>
      </c>
      <c r="C204" s="8" t="s">
        <v>13</v>
      </c>
      <c r="D204" s="8" t="s">
        <v>11</v>
      </c>
      <c r="E204" s="8" t="s">
        <v>178</v>
      </c>
      <c r="F204" s="8" t="s">
        <v>42</v>
      </c>
      <c r="G204" s="35">
        <v>0</v>
      </c>
      <c r="H204" s="36">
        <v>911.18055000000004</v>
      </c>
      <c r="I204" s="36">
        <v>3496</v>
      </c>
      <c r="J204" s="36">
        <v>3496</v>
      </c>
      <c r="K204" s="36">
        <v>3496</v>
      </c>
      <c r="L204" s="2"/>
    </row>
    <row r="205" spans="1:12" ht="26.4" outlineLevel="7" x14ac:dyDescent="0.3">
      <c r="A205" s="9" t="s">
        <v>241</v>
      </c>
      <c r="B205" s="20" t="s">
        <v>91</v>
      </c>
      <c r="C205" s="20" t="s">
        <v>13</v>
      </c>
      <c r="D205" s="20" t="s">
        <v>11</v>
      </c>
      <c r="E205" s="20" t="s">
        <v>18</v>
      </c>
      <c r="F205" s="20" t="s">
        <v>5</v>
      </c>
      <c r="G205" s="35">
        <f>G206</f>
        <v>16466.870999999999</v>
      </c>
      <c r="H205" s="35">
        <f t="shared" ref="H205:K205" si="85">H206</f>
        <v>0</v>
      </c>
      <c r="I205" s="35">
        <f t="shared" si="85"/>
        <v>0</v>
      </c>
      <c r="J205" s="35">
        <f t="shared" si="85"/>
        <v>0</v>
      </c>
      <c r="K205" s="35">
        <f t="shared" si="85"/>
        <v>0</v>
      </c>
      <c r="L205" s="2"/>
    </row>
    <row r="206" spans="1:12" ht="26.4" outlineLevel="7" x14ac:dyDescent="0.3">
      <c r="A206" s="9" t="s">
        <v>242</v>
      </c>
      <c r="B206" s="20" t="s">
        <v>91</v>
      </c>
      <c r="C206" s="20" t="s">
        <v>13</v>
      </c>
      <c r="D206" s="20" t="s">
        <v>11</v>
      </c>
      <c r="E206" s="20" t="s">
        <v>19</v>
      </c>
      <c r="F206" s="20" t="s">
        <v>5</v>
      </c>
      <c r="G206" s="35">
        <f>G207+G210</f>
        <v>16466.870999999999</v>
      </c>
      <c r="H206" s="35">
        <f t="shared" ref="H206:K206" si="86">H207+H210</f>
        <v>0</v>
      </c>
      <c r="I206" s="35">
        <f t="shared" si="86"/>
        <v>0</v>
      </c>
      <c r="J206" s="35">
        <f t="shared" si="86"/>
        <v>0</v>
      </c>
      <c r="K206" s="35">
        <f t="shared" si="86"/>
        <v>0</v>
      </c>
      <c r="L206" s="2"/>
    </row>
    <row r="207" spans="1:12" ht="26.4" outlineLevel="7" x14ac:dyDescent="0.3">
      <c r="A207" s="9" t="s">
        <v>239</v>
      </c>
      <c r="B207" s="20" t="s">
        <v>91</v>
      </c>
      <c r="C207" s="20" t="s">
        <v>13</v>
      </c>
      <c r="D207" s="20" t="s">
        <v>11</v>
      </c>
      <c r="E207" s="20" t="s">
        <v>20</v>
      </c>
      <c r="F207" s="20" t="s">
        <v>5</v>
      </c>
      <c r="G207" s="35">
        <f>G208</f>
        <v>15972.865</v>
      </c>
      <c r="H207" s="35">
        <f t="shared" ref="H207:K207" si="87">H208</f>
        <v>0</v>
      </c>
      <c r="I207" s="35">
        <f t="shared" si="87"/>
        <v>0</v>
      </c>
      <c r="J207" s="35">
        <f t="shared" si="87"/>
        <v>0</v>
      </c>
      <c r="K207" s="35">
        <f t="shared" si="87"/>
        <v>0</v>
      </c>
      <c r="L207" s="2"/>
    </row>
    <row r="208" spans="1:12" ht="26.4" outlineLevel="7" x14ac:dyDescent="0.3">
      <c r="A208" s="9" t="s">
        <v>226</v>
      </c>
      <c r="B208" s="20" t="s">
        <v>91</v>
      </c>
      <c r="C208" s="20" t="s">
        <v>13</v>
      </c>
      <c r="D208" s="20" t="s">
        <v>11</v>
      </c>
      <c r="E208" s="20" t="s">
        <v>20</v>
      </c>
      <c r="F208" s="20" t="s">
        <v>40</v>
      </c>
      <c r="G208" s="35">
        <f>G209</f>
        <v>15972.865</v>
      </c>
      <c r="H208" s="35">
        <f t="shared" ref="H208:K208" si="88">H209</f>
        <v>0</v>
      </c>
      <c r="I208" s="35">
        <f t="shared" si="88"/>
        <v>0</v>
      </c>
      <c r="J208" s="35">
        <f t="shared" si="88"/>
        <v>0</v>
      </c>
      <c r="K208" s="35">
        <f t="shared" si="88"/>
        <v>0</v>
      </c>
      <c r="L208" s="2"/>
    </row>
    <row r="209" spans="1:12" outlineLevel="7" x14ac:dyDescent="0.3">
      <c r="A209" s="9" t="s">
        <v>227</v>
      </c>
      <c r="B209" s="20" t="s">
        <v>91</v>
      </c>
      <c r="C209" s="20" t="s">
        <v>13</v>
      </c>
      <c r="D209" s="20" t="s">
        <v>11</v>
      </c>
      <c r="E209" s="20" t="s">
        <v>20</v>
      </c>
      <c r="F209" s="20" t="s">
        <v>42</v>
      </c>
      <c r="G209" s="35">
        <v>15972.865</v>
      </c>
      <c r="H209" s="36">
        <v>0</v>
      </c>
      <c r="I209" s="36">
        <v>0</v>
      </c>
      <c r="J209" s="36">
        <v>0</v>
      </c>
      <c r="K209" s="36">
        <v>0</v>
      </c>
      <c r="L209" s="2"/>
    </row>
    <row r="210" spans="1:12" ht="39.6" outlineLevel="7" x14ac:dyDescent="0.3">
      <c r="A210" s="9" t="s">
        <v>240</v>
      </c>
      <c r="B210" s="20" t="s">
        <v>91</v>
      </c>
      <c r="C210" s="20" t="s">
        <v>13</v>
      </c>
      <c r="D210" s="20" t="s">
        <v>11</v>
      </c>
      <c r="E210" s="20" t="s">
        <v>21</v>
      </c>
      <c r="F210" s="20" t="s">
        <v>5</v>
      </c>
      <c r="G210" s="35">
        <f>G211</f>
        <v>494.00599999999997</v>
      </c>
      <c r="H210" s="35">
        <f t="shared" ref="H210:K211" si="89">H211</f>
        <v>0</v>
      </c>
      <c r="I210" s="35">
        <f t="shared" si="89"/>
        <v>0</v>
      </c>
      <c r="J210" s="35">
        <f t="shared" si="89"/>
        <v>0</v>
      </c>
      <c r="K210" s="35">
        <f t="shared" si="89"/>
        <v>0</v>
      </c>
      <c r="L210" s="2"/>
    </row>
    <row r="211" spans="1:12" ht="26.4" outlineLevel="7" x14ac:dyDescent="0.3">
      <c r="A211" s="9" t="s">
        <v>226</v>
      </c>
      <c r="B211" s="20" t="s">
        <v>91</v>
      </c>
      <c r="C211" s="20" t="s">
        <v>13</v>
      </c>
      <c r="D211" s="20" t="s">
        <v>11</v>
      </c>
      <c r="E211" s="20" t="s">
        <v>21</v>
      </c>
      <c r="F211" s="20" t="s">
        <v>40</v>
      </c>
      <c r="G211" s="35">
        <f>G212</f>
        <v>494.00599999999997</v>
      </c>
      <c r="H211" s="35">
        <f t="shared" si="89"/>
        <v>0</v>
      </c>
      <c r="I211" s="35">
        <f t="shared" si="89"/>
        <v>0</v>
      </c>
      <c r="J211" s="35">
        <f t="shared" si="89"/>
        <v>0</v>
      </c>
      <c r="K211" s="35">
        <f t="shared" si="89"/>
        <v>0</v>
      </c>
      <c r="L211" s="2"/>
    </row>
    <row r="212" spans="1:12" outlineLevel="7" x14ac:dyDescent="0.3">
      <c r="A212" s="9" t="s">
        <v>227</v>
      </c>
      <c r="B212" s="20" t="s">
        <v>91</v>
      </c>
      <c r="C212" s="20" t="s">
        <v>13</v>
      </c>
      <c r="D212" s="20" t="s">
        <v>11</v>
      </c>
      <c r="E212" s="20" t="s">
        <v>21</v>
      </c>
      <c r="F212" s="20" t="s">
        <v>42</v>
      </c>
      <c r="G212" s="35">
        <v>494.00599999999997</v>
      </c>
      <c r="H212" s="36">
        <v>0</v>
      </c>
      <c r="I212" s="36">
        <v>0</v>
      </c>
      <c r="J212" s="36">
        <v>0</v>
      </c>
      <c r="K212" s="36">
        <v>0</v>
      </c>
      <c r="L212" s="2"/>
    </row>
    <row r="213" spans="1:12" ht="29.4" customHeight="1" outlineLevel="7" x14ac:dyDescent="0.3">
      <c r="A213" s="13" t="s">
        <v>145</v>
      </c>
      <c r="B213" s="8" t="s">
        <v>91</v>
      </c>
      <c r="C213" s="8" t="s">
        <v>13</v>
      </c>
      <c r="D213" s="8" t="s">
        <v>11</v>
      </c>
      <c r="E213" s="8" t="s">
        <v>78</v>
      </c>
      <c r="F213" s="8" t="s">
        <v>5</v>
      </c>
      <c r="G213" s="35">
        <f>G214</f>
        <v>433.32499999999999</v>
      </c>
      <c r="H213" s="35">
        <f t="shared" ref="H213:K216" si="90">H214</f>
        <v>461.4</v>
      </c>
      <c r="I213" s="35">
        <f t="shared" si="90"/>
        <v>461.4</v>
      </c>
      <c r="J213" s="35">
        <f t="shared" si="90"/>
        <v>461.4</v>
      </c>
      <c r="K213" s="35">
        <f t="shared" si="90"/>
        <v>461.4</v>
      </c>
      <c r="L213" s="2"/>
    </row>
    <row r="214" spans="1:12" ht="26.4" outlineLevel="7" x14ac:dyDescent="0.3">
      <c r="A214" s="9" t="s">
        <v>152</v>
      </c>
      <c r="B214" s="8" t="s">
        <v>91</v>
      </c>
      <c r="C214" s="8" t="s">
        <v>13</v>
      </c>
      <c r="D214" s="8" t="s">
        <v>11</v>
      </c>
      <c r="E214" s="8" t="s">
        <v>79</v>
      </c>
      <c r="F214" s="8" t="s">
        <v>5</v>
      </c>
      <c r="G214" s="35">
        <f>G215</f>
        <v>433.32499999999999</v>
      </c>
      <c r="H214" s="35">
        <f t="shared" si="90"/>
        <v>461.4</v>
      </c>
      <c r="I214" s="35">
        <f t="shared" si="90"/>
        <v>461.4</v>
      </c>
      <c r="J214" s="35">
        <f t="shared" si="90"/>
        <v>461.4</v>
      </c>
      <c r="K214" s="35">
        <f t="shared" si="90"/>
        <v>461.4</v>
      </c>
      <c r="L214" s="2"/>
    </row>
    <row r="215" spans="1:12" ht="39.6" outlineLevel="7" x14ac:dyDescent="0.3">
      <c r="A215" s="9" t="s">
        <v>80</v>
      </c>
      <c r="B215" s="8" t="s">
        <v>91</v>
      </c>
      <c r="C215" s="8" t="s">
        <v>13</v>
      </c>
      <c r="D215" s="8" t="s">
        <v>11</v>
      </c>
      <c r="E215" s="8" t="s">
        <v>81</v>
      </c>
      <c r="F215" s="8" t="s">
        <v>5</v>
      </c>
      <c r="G215" s="35">
        <f>G216</f>
        <v>433.32499999999999</v>
      </c>
      <c r="H215" s="35">
        <f t="shared" si="90"/>
        <v>461.4</v>
      </c>
      <c r="I215" s="35">
        <f t="shared" si="90"/>
        <v>461.4</v>
      </c>
      <c r="J215" s="35">
        <f t="shared" si="90"/>
        <v>461.4</v>
      </c>
      <c r="K215" s="35">
        <f t="shared" si="90"/>
        <v>461.4</v>
      </c>
      <c r="L215" s="2"/>
    </row>
    <row r="216" spans="1:12" ht="26.4" outlineLevel="7" x14ac:dyDescent="0.3">
      <c r="A216" s="9" t="s">
        <v>39</v>
      </c>
      <c r="B216" s="8" t="s">
        <v>91</v>
      </c>
      <c r="C216" s="8" t="s">
        <v>13</v>
      </c>
      <c r="D216" s="8" t="s">
        <v>11</v>
      </c>
      <c r="E216" s="8" t="s">
        <v>81</v>
      </c>
      <c r="F216" s="8" t="s">
        <v>40</v>
      </c>
      <c r="G216" s="35">
        <f>G217</f>
        <v>433.32499999999999</v>
      </c>
      <c r="H216" s="35">
        <f t="shared" si="90"/>
        <v>461.4</v>
      </c>
      <c r="I216" s="35">
        <f t="shared" si="90"/>
        <v>461.4</v>
      </c>
      <c r="J216" s="35">
        <f t="shared" si="90"/>
        <v>461.4</v>
      </c>
      <c r="K216" s="35">
        <f t="shared" si="90"/>
        <v>461.4</v>
      </c>
      <c r="L216" s="2"/>
    </row>
    <row r="217" spans="1:12" outlineLevel="7" x14ac:dyDescent="0.3">
      <c r="A217" s="9" t="s">
        <v>41</v>
      </c>
      <c r="B217" s="8" t="s">
        <v>91</v>
      </c>
      <c r="C217" s="8" t="s">
        <v>13</v>
      </c>
      <c r="D217" s="8" t="s">
        <v>11</v>
      </c>
      <c r="E217" s="8" t="s">
        <v>81</v>
      </c>
      <c r="F217" s="8" t="s">
        <v>42</v>
      </c>
      <c r="G217" s="35">
        <v>433.32499999999999</v>
      </c>
      <c r="H217" s="36">
        <v>461.4</v>
      </c>
      <c r="I217" s="36">
        <v>461.4</v>
      </c>
      <c r="J217" s="36">
        <v>461.4</v>
      </c>
      <c r="K217" s="36">
        <v>461.4</v>
      </c>
      <c r="L217" s="2"/>
    </row>
    <row r="218" spans="1:12" outlineLevel="7" x14ac:dyDescent="0.3">
      <c r="A218" s="9" t="s">
        <v>231</v>
      </c>
      <c r="B218" s="20" t="s">
        <v>91</v>
      </c>
      <c r="C218" s="20" t="s">
        <v>13</v>
      </c>
      <c r="D218" s="20" t="s">
        <v>11</v>
      </c>
      <c r="E218" s="20" t="s">
        <v>233</v>
      </c>
      <c r="F218" s="20" t="s">
        <v>5</v>
      </c>
      <c r="G218" s="35">
        <f>G219</f>
        <v>618.50400000000002</v>
      </c>
      <c r="H218" s="35">
        <f t="shared" ref="H218:K220" si="91">H219</f>
        <v>0</v>
      </c>
      <c r="I218" s="35">
        <f t="shared" si="91"/>
        <v>0</v>
      </c>
      <c r="J218" s="35">
        <f t="shared" si="91"/>
        <v>0</v>
      </c>
      <c r="K218" s="35">
        <f t="shared" si="91"/>
        <v>0</v>
      </c>
      <c r="L218" s="2"/>
    </row>
    <row r="219" spans="1:12" ht="26.4" outlineLevel="7" x14ac:dyDescent="0.3">
      <c r="A219" s="9" t="s">
        <v>243</v>
      </c>
      <c r="B219" s="20" t="s">
        <v>91</v>
      </c>
      <c r="C219" s="20" t="s">
        <v>13</v>
      </c>
      <c r="D219" s="20" t="s">
        <v>11</v>
      </c>
      <c r="E219" s="20" t="s">
        <v>234</v>
      </c>
      <c r="F219" s="20" t="s">
        <v>5</v>
      </c>
      <c r="G219" s="35">
        <f>G220</f>
        <v>618.50400000000002</v>
      </c>
      <c r="H219" s="35">
        <f t="shared" si="91"/>
        <v>0</v>
      </c>
      <c r="I219" s="35">
        <f t="shared" si="91"/>
        <v>0</v>
      </c>
      <c r="J219" s="35">
        <f t="shared" si="91"/>
        <v>0</v>
      </c>
      <c r="K219" s="35">
        <f t="shared" si="91"/>
        <v>0</v>
      </c>
      <c r="L219" s="2"/>
    </row>
    <row r="220" spans="1:12" ht="26.4" outlineLevel="7" x14ac:dyDescent="0.3">
      <c r="A220" s="9" t="s">
        <v>226</v>
      </c>
      <c r="B220" s="20" t="s">
        <v>91</v>
      </c>
      <c r="C220" s="20" t="s">
        <v>13</v>
      </c>
      <c r="D220" s="20" t="s">
        <v>11</v>
      </c>
      <c r="E220" s="20" t="s">
        <v>234</v>
      </c>
      <c r="F220" s="20" t="s">
        <v>40</v>
      </c>
      <c r="G220" s="35">
        <f>G221</f>
        <v>618.50400000000002</v>
      </c>
      <c r="H220" s="35">
        <f t="shared" si="91"/>
        <v>0</v>
      </c>
      <c r="I220" s="35">
        <f t="shared" si="91"/>
        <v>0</v>
      </c>
      <c r="J220" s="35">
        <f t="shared" si="91"/>
        <v>0</v>
      </c>
      <c r="K220" s="35">
        <f t="shared" si="91"/>
        <v>0</v>
      </c>
      <c r="L220" s="2"/>
    </row>
    <row r="221" spans="1:12" outlineLevel="7" x14ac:dyDescent="0.3">
      <c r="A221" s="9" t="s">
        <v>227</v>
      </c>
      <c r="B221" s="20" t="s">
        <v>91</v>
      </c>
      <c r="C221" s="20" t="s">
        <v>13</v>
      </c>
      <c r="D221" s="20" t="s">
        <v>11</v>
      </c>
      <c r="E221" s="20" t="s">
        <v>234</v>
      </c>
      <c r="F221" s="20" t="s">
        <v>42</v>
      </c>
      <c r="G221" s="35">
        <v>618.50400000000002</v>
      </c>
      <c r="H221" s="36">
        <v>0</v>
      </c>
      <c r="I221" s="36">
        <v>0</v>
      </c>
      <c r="J221" s="36">
        <v>0</v>
      </c>
      <c r="K221" s="36">
        <v>0</v>
      </c>
      <c r="L221" s="2"/>
    </row>
    <row r="222" spans="1:12" outlineLevel="4" x14ac:dyDescent="0.3">
      <c r="A222" s="9" t="s">
        <v>45</v>
      </c>
      <c r="B222" s="8" t="s">
        <v>91</v>
      </c>
      <c r="C222" s="8" t="s">
        <v>13</v>
      </c>
      <c r="D222" s="8" t="s">
        <v>43</v>
      </c>
      <c r="E222" s="8" t="s">
        <v>7</v>
      </c>
      <c r="F222" s="8" t="s">
        <v>5</v>
      </c>
      <c r="G222" s="35">
        <f>G223+G234+G252</f>
        <v>32029.725999999999</v>
      </c>
      <c r="H222" s="35">
        <f t="shared" ref="H222:K222" si="92">H223+H234+H252</f>
        <v>30604.748589999999</v>
      </c>
      <c r="I222" s="35">
        <f t="shared" si="92"/>
        <v>37331.966</v>
      </c>
      <c r="J222" s="35">
        <f t="shared" si="92"/>
        <v>18156.266</v>
      </c>
      <c r="K222" s="35">
        <f t="shared" si="92"/>
        <v>16156.266</v>
      </c>
      <c r="L222" s="2"/>
    </row>
    <row r="223" spans="1:12" ht="26.4" outlineLevel="6" x14ac:dyDescent="0.3">
      <c r="A223" s="9" t="s">
        <v>143</v>
      </c>
      <c r="B223" s="8" t="s">
        <v>91</v>
      </c>
      <c r="C223" s="8" t="s">
        <v>13</v>
      </c>
      <c r="D223" s="8" t="s">
        <v>43</v>
      </c>
      <c r="E223" s="8" t="s">
        <v>15</v>
      </c>
      <c r="F223" s="8" t="s">
        <v>5</v>
      </c>
      <c r="G223" s="35">
        <f>G224+G229</f>
        <v>24637.999</v>
      </c>
      <c r="H223" s="35">
        <f t="shared" ref="H223:K223" si="93">H224+H229</f>
        <v>26524.748589999999</v>
      </c>
      <c r="I223" s="35">
        <f t="shared" si="93"/>
        <v>28076.266</v>
      </c>
      <c r="J223" s="35">
        <f t="shared" si="93"/>
        <v>18076.266</v>
      </c>
      <c r="K223" s="35">
        <f t="shared" si="93"/>
        <v>16076.266</v>
      </c>
      <c r="L223" s="2"/>
    </row>
    <row r="224" spans="1:12" ht="26.4" outlineLevel="7" x14ac:dyDescent="0.3">
      <c r="A224" s="9" t="s">
        <v>150</v>
      </c>
      <c r="B224" s="8" t="s">
        <v>91</v>
      </c>
      <c r="C224" s="8" t="s">
        <v>13</v>
      </c>
      <c r="D224" s="8" t="s">
        <v>43</v>
      </c>
      <c r="E224" s="8" t="s">
        <v>53</v>
      </c>
      <c r="F224" s="8" t="s">
        <v>5</v>
      </c>
      <c r="G224" s="35">
        <f>G225</f>
        <v>24637.999</v>
      </c>
      <c r="H224" s="35">
        <f t="shared" ref="H224:K227" si="94">H225</f>
        <v>26520.748589999999</v>
      </c>
      <c r="I224" s="35">
        <f t="shared" si="94"/>
        <v>28072.266</v>
      </c>
      <c r="J224" s="35">
        <f t="shared" si="94"/>
        <v>18072.266</v>
      </c>
      <c r="K224" s="35">
        <f t="shared" si="94"/>
        <v>16072.266</v>
      </c>
      <c r="L224" s="2"/>
    </row>
    <row r="225" spans="1:12" ht="26.4" outlineLevel="7" x14ac:dyDescent="0.3">
      <c r="A225" s="9" t="s">
        <v>154</v>
      </c>
      <c r="B225" s="8" t="s">
        <v>91</v>
      </c>
      <c r="C225" s="8" t="s">
        <v>13</v>
      </c>
      <c r="D225" s="8" t="s">
        <v>43</v>
      </c>
      <c r="E225" s="8" t="s">
        <v>117</v>
      </c>
      <c r="F225" s="8" t="s">
        <v>5</v>
      </c>
      <c r="G225" s="35">
        <f>G226</f>
        <v>24637.999</v>
      </c>
      <c r="H225" s="35">
        <f t="shared" si="94"/>
        <v>26520.748589999999</v>
      </c>
      <c r="I225" s="35">
        <f t="shared" si="94"/>
        <v>28072.266</v>
      </c>
      <c r="J225" s="35">
        <f t="shared" si="94"/>
        <v>18072.266</v>
      </c>
      <c r="K225" s="35">
        <f t="shared" si="94"/>
        <v>16072.266</v>
      </c>
      <c r="L225" s="2"/>
    </row>
    <row r="226" spans="1:12" ht="26.4" outlineLevel="7" x14ac:dyDescent="0.3">
      <c r="A226" s="9" t="s">
        <v>29</v>
      </c>
      <c r="B226" s="8" t="s">
        <v>91</v>
      </c>
      <c r="C226" s="8" t="s">
        <v>13</v>
      </c>
      <c r="D226" s="8" t="s">
        <v>43</v>
      </c>
      <c r="E226" s="8" t="s">
        <v>118</v>
      </c>
      <c r="F226" s="8" t="s">
        <v>5</v>
      </c>
      <c r="G226" s="35">
        <f>G227</f>
        <v>24637.999</v>
      </c>
      <c r="H226" s="35">
        <f t="shared" si="94"/>
        <v>26520.748589999999</v>
      </c>
      <c r="I226" s="35">
        <f t="shared" si="94"/>
        <v>28072.266</v>
      </c>
      <c r="J226" s="35">
        <f t="shared" si="94"/>
        <v>18072.266</v>
      </c>
      <c r="K226" s="35">
        <f t="shared" si="94"/>
        <v>16072.266</v>
      </c>
      <c r="L226" s="2"/>
    </row>
    <row r="227" spans="1:12" ht="26.4" outlineLevel="7" x14ac:dyDescent="0.3">
      <c r="A227" s="9" t="s">
        <v>39</v>
      </c>
      <c r="B227" s="8" t="s">
        <v>91</v>
      </c>
      <c r="C227" s="8" t="s">
        <v>13</v>
      </c>
      <c r="D227" s="8" t="s">
        <v>43</v>
      </c>
      <c r="E227" s="8" t="s">
        <v>118</v>
      </c>
      <c r="F227" s="8" t="s">
        <v>40</v>
      </c>
      <c r="G227" s="35">
        <f>G228</f>
        <v>24637.999</v>
      </c>
      <c r="H227" s="35">
        <f t="shared" si="94"/>
        <v>26520.748589999999</v>
      </c>
      <c r="I227" s="35">
        <f t="shared" si="94"/>
        <v>28072.266</v>
      </c>
      <c r="J227" s="35">
        <f t="shared" si="94"/>
        <v>18072.266</v>
      </c>
      <c r="K227" s="35">
        <f t="shared" si="94"/>
        <v>16072.266</v>
      </c>
      <c r="L227" s="2"/>
    </row>
    <row r="228" spans="1:12" outlineLevel="7" x14ac:dyDescent="0.3">
      <c r="A228" s="9" t="s">
        <v>41</v>
      </c>
      <c r="B228" s="8" t="s">
        <v>91</v>
      </c>
      <c r="C228" s="8" t="s">
        <v>13</v>
      </c>
      <c r="D228" s="8" t="s">
        <v>43</v>
      </c>
      <c r="E228" s="8" t="s">
        <v>118</v>
      </c>
      <c r="F228" s="8" t="s">
        <v>42</v>
      </c>
      <c r="G228" s="35">
        <v>24637.999</v>
      </c>
      <c r="H228" s="36">
        <v>26520.748589999999</v>
      </c>
      <c r="I228" s="36">
        <f>17401.2+50+5255.162+1609.2+2644.27+291.334+76.8+164.3+360-80+250+50</f>
        <v>28072.266</v>
      </c>
      <c r="J228" s="36">
        <f>17401.2+50+5255.162+1609.2+2644.27+291.334+76.8+164.3+360-80+250+50-10000</f>
        <v>18072.266</v>
      </c>
      <c r="K228" s="36">
        <f>17401.2+50+5255.162+1609.2+2644.27+291.334+76.8+164.3+360-80+250+50-10000-2000</f>
        <v>16072.266</v>
      </c>
      <c r="L228" s="2"/>
    </row>
    <row r="229" spans="1:12" ht="26.4" outlineLevel="7" x14ac:dyDescent="0.3">
      <c r="A229" s="9" t="s">
        <v>186</v>
      </c>
      <c r="B229" s="8" t="s">
        <v>91</v>
      </c>
      <c r="C229" s="8" t="s">
        <v>13</v>
      </c>
      <c r="D229" s="8" t="s">
        <v>43</v>
      </c>
      <c r="E229" s="8" t="s">
        <v>175</v>
      </c>
      <c r="F229" s="8" t="s">
        <v>5</v>
      </c>
      <c r="G229" s="35">
        <f>G230</f>
        <v>0</v>
      </c>
      <c r="H229" s="35">
        <f t="shared" ref="H229:K232" si="95">H230</f>
        <v>4</v>
      </c>
      <c r="I229" s="35">
        <f t="shared" si="95"/>
        <v>4</v>
      </c>
      <c r="J229" s="35">
        <f t="shared" si="95"/>
        <v>4</v>
      </c>
      <c r="K229" s="35">
        <f t="shared" si="95"/>
        <v>4</v>
      </c>
      <c r="L229" s="2"/>
    </row>
    <row r="230" spans="1:12" ht="27" customHeight="1" outlineLevel="4" x14ac:dyDescent="0.3">
      <c r="A230" s="9" t="s">
        <v>200</v>
      </c>
      <c r="B230" s="8" t="s">
        <v>91</v>
      </c>
      <c r="C230" s="8" t="s">
        <v>13</v>
      </c>
      <c r="D230" s="8" t="s">
        <v>43</v>
      </c>
      <c r="E230" s="8" t="s">
        <v>176</v>
      </c>
      <c r="F230" s="8" t="s">
        <v>5</v>
      </c>
      <c r="G230" s="35">
        <f>G231</f>
        <v>0</v>
      </c>
      <c r="H230" s="35">
        <f t="shared" si="95"/>
        <v>4</v>
      </c>
      <c r="I230" s="35">
        <f t="shared" si="95"/>
        <v>4</v>
      </c>
      <c r="J230" s="35">
        <f t="shared" si="95"/>
        <v>4</v>
      </c>
      <c r="K230" s="35">
        <f>K231</f>
        <v>4</v>
      </c>
      <c r="L230" s="2"/>
    </row>
    <row r="231" spans="1:12" ht="26.4" outlineLevel="6" x14ac:dyDescent="0.3">
      <c r="A231" s="9" t="s">
        <v>177</v>
      </c>
      <c r="B231" s="8" t="s">
        <v>91</v>
      </c>
      <c r="C231" s="8" t="s">
        <v>13</v>
      </c>
      <c r="D231" s="8" t="s">
        <v>43</v>
      </c>
      <c r="E231" s="8" t="s">
        <v>178</v>
      </c>
      <c r="F231" s="8" t="s">
        <v>5</v>
      </c>
      <c r="G231" s="35">
        <f>G232</f>
        <v>0</v>
      </c>
      <c r="H231" s="35">
        <f t="shared" si="95"/>
        <v>4</v>
      </c>
      <c r="I231" s="35">
        <f t="shared" si="95"/>
        <v>4</v>
      </c>
      <c r="J231" s="35">
        <f t="shared" si="95"/>
        <v>4</v>
      </c>
      <c r="K231" s="35">
        <f t="shared" ref="K231:K232" si="96">K232</f>
        <v>4</v>
      </c>
      <c r="L231" s="2"/>
    </row>
    <row r="232" spans="1:12" ht="26.4" outlineLevel="7" x14ac:dyDescent="0.3">
      <c r="A232" s="9" t="s">
        <v>39</v>
      </c>
      <c r="B232" s="8" t="s">
        <v>91</v>
      </c>
      <c r="C232" s="8" t="s">
        <v>13</v>
      </c>
      <c r="D232" s="8" t="s">
        <v>43</v>
      </c>
      <c r="E232" s="8" t="s">
        <v>178</v>
      </c>
      <c r="F232" s="8" t="s">
        <v>40</v>
      </c>
      <c r="G232" s="35">
        <f>G233</f>
        <v>0</v>
      </c>
      <c r="H232" s="35">
        <f t="shared" si="95"/>
        <v>4</v>
      </c>
      <c r="I232" s="35">
        <f t="shared" si="95"/>
        <v>4</v>
      </c>
      <c r="J232" s="35">
        <f t="shared" si="95"/>
        <v>4</v>
      </c>
      <c r="K232" s="35">
        <f t="shared" si="96"/>
        <v>4</v>
      </c>
      <c r="L232" s="2"/>
    </row>
    <row r="233" spans="1:12" outlineLevel="7" x14ac:dyDescent="0.3">
      <c r="A233" s="9" t="s">
        <v>41</v>
      </c>
      <c r="B233" s="8" t="s">
        <v>91</v>
      </c>
      <c r="C233" s="8" t="s">
        <v>13</v>
      </c>
      <c r="D233" s="8" t="s">
        <v>43</v>
      </c>
      <c r="E233" s="8" t="s">
        <v>178</v>
      </c>
      <c r="F233" s="8" t="s">
        <v>42</v>
      </c>
      <c r="G233" s="35">
        <v>0</v>
      </c>
      <c r="H233" s="36">
        <v>4</v>
      </c>
      <c r="I233" s="36">
        <v>4</v>
      </c>
      <c r="J233" s="36">
        <v>4</v>
      </c>
      <c r="K233" s="36">
        <v>4</v>
      </c>
      <c r="L233" s="2"/>
    </row>
    <row r="234" spans="1:12" ht="26.4" outlineLevel="7" x14ac:dyDescent="0.3">
      <c r="A234" s="9" t="s">
        <v>144</v>
      </c>
      <c r="B234" s="8" t="s">
        <v>91</v>
      </c>
      <c r="C234" s="8" t="s">
        <v>13</v>
      </c>
      <c r="D234" s="8" t="s">
        <v>43</v>
      </c>
      <c r="E234" s="8" t="s">
        <v>18</v>
      </c>
      <c r="F234" s="8" t="s">
        <v>5</v>
      </c>
      <c r="G234" s="35">
        <f>G235+G239</f>
        <v>7345.5550000000003</v>
      </c>
      <c r="H234" s="35">
        <f t="shared" ref="H234:K234" si="97">H235+H239</f>
        <v>4000</v>
      </c>
      <c r="I234" s="35">
        <f t="shared" si="97"/>
        <v>9175.6999999999989</v>
      </c>
      <c r="J234" s="35">
        <f t="shared" si="97"/>
        <v>0</v>
      </c>
      <c r="K234" s="35">
        <f t="shared" si="97"/>
        <v>0</v>
      </c>
      <c r="L234" s="2"/>
    </row>
    <row r="235" spans="1:12" ht="26.4" outlineLevel="7" x14ac:dyDescent="0.3">
      <c r="A235" s="9" t="s">
        <v>244</v>
      </c>
      <c r="B235" s="20" t="s">
        <v>91</v>
      </c>
      <c r="C235" s="20" t="s">
        <v>13</v>
      </c>
      <c r="D235" s="20" t="s">
        <v>43</v>
      </c>
      <c r="E235" s="20" t="s">
        <v>89</v>
      </c>
      <c r="F235" s="20" t="s">
        <v>5</v>
      </c>
      <c r="G235" s="35">
        <f>G236</f>
        <v>2000</v>
      </c>
      <c r="H235" s="35">
        <f t="shared" ref="H235:K237" si="98">H236</f>
        <v>0</v>
      </c>
      <c r="I235" s="35">
        <f t="shared" si="98"/>
        <v>0</v>
      </c>
      <c r="J235" s="35">
        <f t="shared" si="98"/>
        <v>0</v>
      </c>
      <c r="K235" s="35">
        <f t="shared" si="98"/>
        <v>0</v>
      </c>
      <c r="L235" s="2"/>
    </row>
    <row r="236" spans="1:12" ht="26.4" outlineLevel="7" x14ac:dyDescent="0.3">
      <c r="A236" s="9" t="s">
        <v>245</v>
      </c>
      <c r="B236" s="20" t="s">
        <v>91</v>
      </c>
      <c r="C236" s="20" t="s">
        <v>13</v>
      </c>
      <c r="D236" s="20" t="s">
        <v>43</v>
      </c>
      <c r="E236" s="20" t="s">
        <v>120</v>
      </c>
      <c r="F236" s="20" t="s">
        <v>5</v>
      </c>
      <c r="G236" s="35">
        <f>G237</f>
        <v>2000</v>
      </c>
      <c r="H236" s="35">
        <f t="shared" si="98"/>
        <v>0</v>
      </c>
      <c r="I236" s="35">
        <f t="shared" si="98"/>
        <v>0</v>
      </c>
      <c r="J236" s="35">
        <f t="shared" si="98"/>
        <v>0</v>
      </c>
      <c r="K236" s="35">
        <f t="shared" si="98"/>
        <v>0</v>
      </c>
      <c r="L236" s="2"/>
    </row>
    <row r="237" spans="1:12" ht="26.4" outlineLevel="7" x14ac:dyDescent="0.3">
      <c r="A237" s="9" t="s">
        <v>226</v>
      </c>
      <c r="B237" s="20" t="s">
        <v>91</v>
      </c>
      <c r="C237" s="20" t="s">
        <v>13</v>
      </c>
      <c r="D237" s="20" t="s">
        <v>43</v>
      </c>
      <c r="E237" s="20" t="s">
        <v>120</v>
      </c>
      <c r="F237" s="20" t="s">
        <v>40</v>
      </c>
      <c r="G237" s="35">
        <f>G238</f>
        <v>2000</v>
      </c>
      <c r="H237" s="35">
        <f t="shared" si="98"/>
        <v>0</v>
      </c>
      <c r="I237" s="35">
        <f t="shared" si="98"/>
        <v>0</v>
      </c>
      <c r="J237" s="35">
        <f t="shared" si="98"/>
        <v>0</v>
      </c>
      <c r="K237" s="35">
        <f t="shared" si="98"/>
        <v>0</v>
      </c>
      <c r="L237" s="2"/>
    </row>
    <row r="238" spans="1:12" outlineLevel="7" x14ac:dyDescent="0.3">
      <c r="A238" s="9" t="s">
        <v>227</v>
      </c>
      <c r="B238" s="20" t="s">
        <v>91</v>
      </c>
      <c r="C238" s="20" t="s">
        <v>13</v>
      </c>
      <c r="D238" s="20" t="s">
        <v>43</v>
      </c>
      <c r="E238" s="20" t="s">
        <v>120</v>
      </c>
      <c r="F238" s="20" t="s">
        <v>42</v>
      </c>
      <c r="G238" s="35">
        <v>2000</v>
      </c>
      <c r="H238" s="36">
        <v>0</v>
      </c>
      <c r="I238" s="36">
        <v>0</v>
      </c>
      <c r="J238" s="36">
        <v>0</v>
      </c>
      <c r="K238" s="36">
        <v>0</v>
      </c>
      <c r="L238" s="2"/>
    </row>
    <row r="239" spans="1:12" ht="26.4" outlineLevel="4" x14ac:dyDescent="0.3">
      <c r="A239" s="9" t="s">
        <v>201</v>
      </c>
      <c r="B239" s="8" t="s">
        <v>91</v>
      </c>
      <c r="C239" s="8" t="s">
        <v>13</v>
      </c>
      <c r="D239" s="8" t="s">
        <v>43</v>
      </c>
      <c r="E239" s="8" t="s">
        <v>19</v>
      </c>
      <c r="F239" s="8" t="s">
        <v>5</v>
      </c>
      <c r="G239" s="35">
        <f>G240+G243+G246+G249</f>
        <v>5345.5550000000003</v>
      </c>
      <c r="H239" s="35">
        <f t="shared" ref="H239:K239" si="99">H240+H243+H246+H249</f>
        <v>4000</v>
      </c>
      <c r="I239" s="35">
        <f t="shared" si="99"/>
        <v>9175.6999999999989</v>
      </c>
      <c r="J239" s="35">
        <f t="shared" si="99"/>
        <v>0</v>
      </c>
      <c r="K239" s="35">
        <f t="shared" si="99"/>
        <v>0</v>
      </c>
      <c r="L239" s="2"/>
    </row>
    <row r="240" spans="1:12" ht="39.6" outlineLevel="6" x14ac:dyDescent="0.3">
      <c r="A240" s="9" t="s">
        <v>121</v>
      </c>
      <c r="B240" s="8" t="s">
        <v>91</v>
      </c>
      <c r="C240" s="8" t="s">
        <v>13</v>
      </c>
      <c r="D240" s="8" t="s">
        <v>43</v>
      </c>
      <c r="E240" s="8" t="s">
        <v>122</v>
      </c>
      <c r="F240" s="8" t="s">
        <v>5</v>
      </c>
      <c r="G240" s="35">
        <f>G241</f>
        <v>950</v>
      </c>
      <c r="H240" s="35">
        <f t="shared" ref="H240:K241" si="100">H241</f>
        <v>3960</v>
      </c>
      <c r="I240" s="35">
        <f t="shared" si="100"/>
        <v>0</v>
      </c>
      <c r="J240" s="35">
        <f t="shared" si="100"/>
        <v>0</v>
      </c>
      <c r="K240" s="35">
        <f t="shared" si="100"/>
        <v>0</v>
      </c>
      <c r="L240" s="2"/>
    </row>
    <row r="241" spans="1:12" ht="26.4" outlineLevel="7" x14ac:dyDescent="0.3">
      <c r="A241" s="9" t="s">
        <v>39</v>
      </c>
      <c r="B241" s="8" t="s">
        <v>91</v>
      </c>
      <c r="C241" s="8" t="s">
        <v>13</v>
      </c>
      <c r="D241" s="8" t="s">
        <v>43</v>
      </c>
      <c r="E241" s="8" t="s">
        <v>122</v>
      </c>
      <c r="F241" s="8" t="s">
        <v>40</v>
      </c>
      <c r="G241" s="35">
        <f>G242</f>
        <v>950</v>
      </c>
      <c r="H241" s="35">
        <f t="shared" si="100"/>
        <v>3960</v>
      </c>
      <c r="I241" s="35">
        <f t="shared" si="100"/>
        <v>0</v>
      </c>
      <c r="J241" s="35">
        <f t="shared" si="100"/>
        <v>0</v>
      </c>
      <c r="K241" s="35">
        <f t="shared" si="100"/>
        <v>0</v>
      </c>
      <c r="L241" s="2"/>
    </row>
    <row r="242" spans="1:12" outlineLevel="7" x14ac:dyDescent="0.3">
      <c r="A242" s="9" t="s">
        <v>41</v>
      </c>
      <c r="B242" s="8" t="s">
        <v>91</v>
      </c>
      <c r="C242" s="8" t="s">
        <v>13</v>
      </c>
      <c r="D242" s="8" t="s">
        <v>43</v>
      </c>
      <c r="E242" s="8" t="s">
        <v>122</v>
      </c>
      <c r="F242" s="8" t="s">
        <v>42</v>
      </c>
      <c r="G242" s="35">
        <v>950</v>
      </c>
      <c r="H242" s="36">
        <v>3960</v>
      </c>
      <c r="I242" s="36">
        <v>0</v>
      </c>
      <c r="J242" s="36">
        <v>0</v>
      </c>
      <c r="K242" s="36">
        <v>0</v>
      </c>
      <c r="L242" s="2"/>
    </row>
    <row r="243" spans="1:12" ht="39.6" outlineLevel="7" x14ac:dyDescent="0.3">
      <c r="A243" s="9" t="s">
        <v>123</v>
      </c>
      <c r="B243" s="8" t="s">
        <v>91</v>
      </c>
      <c r="C243" s="8" t="s">
        <v>13</v>
      </c>
      <c r="D243" s="8" t="s">
        <v>43</v>
      </c>
      <c r="E243" s="8" t="s">
        <v>124</v>
      </c>
      <c r="F243" s="8" t="s">
        <v>5</v>
      </c>
      <c r="G243" s="35">
        <f>G244</f>
        <v>29.381</v>
      </c>
      <c r="H243" s="35">
        <f t="shared" ref="H243:K244" si="101">H244</f>
        <v>40</v>
      </c>
      <c r="I243" s="35">
        <f t="shared" si="101"/>
        <v>0</v>
      </c>
      <c r="J243" s="35">
        <f t="shared" si="101"/>
        <v>0</v>
      </c>
      <c r="K243" s="35">
        <f t="shared" si="101"/>
        <v>0</v>
      </c>
      <c r="L243" s="2"/>
    </row>
    <row r="244" spans="1:12" ht="26.4" outlineLevel="3" x14ac:dyDescent="0.3">
      <c r="A244" s="9" t="s">
        <v>39</v>
      </c>
      <c r="B244" s="8" t="s">
        <v>91</v>
      </c>
      <c r="C244" s="8" t="s">
        <v>13</v>
      </c>
      <c r="D244" s="8" t="s">
        <v>43</v>
      </c>
      <c r="E244" s="8" t="s">
        <v>124</v>
      </c>
      <c r="F244" s="8" t="s">
        <v>40</v>
      </c>
      <c r="G244" s="35">
        <f>G245</f>
        <v>29.381</v>
      </c>
      <c r="H244" s="35">
        <f t="shared" si="101"/>
        <v>40</v>
      </c>
      <c r="I244" s="35">
        <f t="shared" si="101"/>
        <v>0</v>
      </c>
      <c r="J244" s="35">
        <f t="shared" si="101"/>
        <v>0</v>
      </c>
      <c r="K244" s="35">
        <f t="shared" si="101"/>
        <v>0</v>
      </c>
      <c r="L244" s="22">
        <f t="shared" ref="L244" si="102">L245</f>
        <v>0</v>
      </c>
    </row>
    <row r="245" spans="1:12" outlineLevel="4" x14ac:dyDescent="0.3">
      <c r="A245" s="9" t="s">
        <v>41</v>
      </c>
      <c r="B245" s="8" t="s">
        <v>91</v>
      </c>
      <c r="C245" s="8" t="s">
        <v>13</v>
      </c>
      <c r="D245" s="8" t="s">
        <v>43</v>
      </c>
      <c r="E245" s="8" t="s">
        <v>124</v>
      </c>
      <c r="F245" s="8" t="s">
        <v>42</v>
      </c>
      <c r="G245" s="35">
        <v>29.381</v>
      </c>
      <c r="H245" s="36">
        <v>40</v>
      </c>
      <c r="I245" s="36">
        <v>0</v>
      </c>
      <c r="J245" s="36">
        <v>0</v>
      </c>
      <c r="K245" s="36">
        <v>0</v>
      </c>
      <c r="L245" s="2"/>
    </row>
    <row r="246" spans="1:12" ht="26.4" outlineLevel="4" x14ac:dyDescent="0.3">
      <c r="A246" s="13" t="s">
        <v>205</v>
      </c>
      <c r="B246" s="8" t="s">
        <v>91</v>
      </c>
      <c r="C246" s="8" t="s">
        <v>13</v>
      </c>
      <c r="D246" s="8" t="s">
        <v>43</v>
      </c>
      <c r="E246" s="8" t="s">
        <v>20</v>
      </c>
      <c r="F246" s="8" t="s">
        <v>5</v>
      </c>
      <c r="G246" s="35">
        <f>G247</f>
        <v>4235.1890000000003</v>
      </c>
      <c r="H246" s="35">
        <f t="shared" ref="H246:K247" si="103">H247</f>
        <v>0</v>
      </c>
      <c r="I246" s="35">
        <f t="shared" si="103"/>
        <v>9083.9429999999993</v>
      </c>
      <c r="J246" s="35">
        <f t="shared" si="103"/>
        <v>0</v>
      </c>
      <c r="K246" s="35">
        <f t="shared" si="103"/>
        <v>0</v>
      </c>
      <c r="L246" s="2"/>
    </row>
    <row r="247" spans="1:12" ht="26.4" outlineLevel="4" x14ac:dyDescent="0.3">
      <c r="A247" s="9" t="s">
        <v>146</v>
      </c>
      <c r="B247" s="8" t="s">
        <v>91</v>
      </c>
      <c r="C247" s="8" t="s">
        <v>13</v>
      </c>
      <c r="D247" s="8" t="s">
        <v>43</v>
      </c>
      <c r="E247" s="8" t="s">
        <v>20</v>
      </c>
      <c r="F247" s="8">
        <v>600</v>
      </c>
      <c r="G247" s="35">
        <f>G248</f>
        <v>4235.1890000000003</v>
      </c>
      <c r="H247" s="35">
        <f t="shared" si="103"/>
        <v>0</v>
      </c>
      <c r="I247" s="35">
        <f t="shared" si="103"/>
        <v>9083.9429999999993</v>
      </c>
      <c r="J247" s="35">
        <f t="shared" si="103"/>
        <v>0</v>
      </c>
      <c r="K247" s="35">
        <f t="shared" si="103"/>
        <v>0</v>
      </c>
      <c r="L247" s="2"/>
    </row>
    <row r="248" spans="1:12" outlineLevel="4" x14ac:dyDescent="0.3">
      <c r="A248" s="9" t="s">
        <v>147</v>
      </c>
      <c r="B248" s="8" t="s">
        <v>91</v>
      </c>
      <c r="C248" s="8" t="s">
        <v>13</v>
      </c>
      <c r="D248" s="8" t="s">
        <v>43</v>
      </c>
      <c r="E248" s="8" t="s">
        <v>20</v>
      </c>
      <c r="F248" s="8">
        <v>610</v>
      </c>
      <c r="G248" s="35">
        <v>4235.1890000000003</v>
      </c>
      <c r="H248" s="36">
        <v>0</v>
      </c>
      <c r="I248" s="36">
        <v>9083.9429999999993</v>
      </c>
      <c r="J248" s="36">
        <v>0</v>
      </c>
      <c r="K248" s="36">
        <v>0</v>
      </c>
      <c r="L248" s="2"/>
    </row>
    <row r="249" spans="1:12" ht="39.6" outlineLevel="4" x14ac:dyDescent="0.3">
      <c r="A249" s="13" t="s">
        <v>204</v>
      </c>
      <c r="B249" s="8" t="s">
        <v>91</v>
      </c>
      <c r="C249" s="8" t="s">
        <v>13</v>
      </c>
      <c r="D249" s="8" t="s">
        <v>43</v>
      </c>
      <c r="E249" s="8" t="s">
        <v>21</v>
      </c>
      <c r="F249" s="8" t="s">
        <v>5</v>
      </c>
      <c r="G249" s="35">
        <f>G250</f>
        <v>130.98500000000001</v>
      </c>
      <c r="H249" s="35">
        <f t="shared" ref="H249:K250" si="104">H250</f>
        <v>0</v>
      </c>
      <c r="I249" s="35">
        <f t="shared" si="104"/>
        <v>91.757000000000005</v>
      </c>
      <c r="J249" s="35">
        <f t="shared" si="104"/>
        <v>0</v>
      </c>
      <c r="K249" s="35">
        <f t="shared" si="104"/>
        <v>0</v>
      </c>
      <c r="L249" s="2"/>
    </row>
    <row r="250" spans="1:12" ht="26.4" outlineLevel="4" x14ac:dyDescent="0.3">
      <c r="A250" s="9" t="s">
        <v>146</v>
      </c>
      <c r="B250" s="8" t="s">
        <v>91</v>
      </c>
      <c r="C250" s="8" t="s">
        <v>13</v>
      </c>
      <c r="D250" s="8" t="s">
        <v>43</v>
      </c>
      <c r="E250" s="8" t="s">
        <v>21</v>
      </c>
      <c r="F250" s="8" t="s">
        <v>40</v>
      </c>
      <c r="G250" s="35">
        <f>G251</f>
        <v>130.98500000000001</v>
      </c>
      <c r="H250" s="35">
        <f t="shared" si="104"/>
        <v>0</v>
      </c>
      <c r="I250" s="35">
        <f t="shared" si="104"/>
        <v>91.757000000000005</v>
      </c>
      <c r="J250" s="35">
        <f t="shared" si="104"/>
        <v>0</v>
      </c>
      <c r="K250" s="35">
        <f t="shared" si="104"/>
        <v>0</v>
      </c>
      <c r="L250" s="2"/>
    </row>
    <row r="251" spans="1:12" outlineLevel="4" x14ac:dyDescent="0.3">
      <c r="A251" s="9" t="s">
        <v>147</v>
      </c>
      <c r="B251" s="8" t="s">
        <v>91</v>
      </c>
      <c r="C251" s="8" t="s">
        <v>13</v>
      </c>
      <c r="D251" s="8" t="s">
        <v>43</v>
      </c>
      <c r="E251" s="8" t="s">
        <v>21</v>
      </c>
      <c r="F251" s="8" t="s">
        <v>42</v>
      </c>
      <c r="G251" s="35">
        <v>130.98500000000001</v>
      </c>
      <c r="H251" s="36">
        <v>0</v>
      </c>
      <c r="I251" s="36">
        <v>91.757000000000005</v>
      </c>
      <c r="J251" s="36">
        <v>0</v>
      </c>
      <c r="K251" s="36">
        <v>0</v>
      </c>
      <c r="L251" s="2"/>
    </row>
    <row r="252" spans="1:12" ht="28.2" customHeight="1" outlineLevel="5" x14ac:dyDescent="0.3">
      <c r="A252" s="9" t="s">
        <v>145</v>
      </c>
      <c r="B252" s="8" t="s">
        <v>91</v>
      </c>
      <c r="C252" s="8" t="s">
        <v>13</v>
      </c>
      <c r="D252" s="8" t="s">
        <v>43</v>
      </c>
      <c r="E252" s="8" t="s">
        <v>78</v>
      </c>
      <c r="F252" s="8" t="s">
        <v>5</v>
      </c>
      <c r="G252" s="35">
        <f>G253</f>
        <v>46.171999999999997</v>
      </c>
      <c r="H252" s="35">
        <f t="shared" ref="H252:K255" si="105">H253</f>
        <v>80</v>
      </c>
      <c r="I252" s="35">
        <f t="shared" si="105"/>
        <v>80</v>
      </c>
      <c r="J252" s="35">
        <f t="shared" si="105"/>
        <v>80</v>
      </c>
      <c r="K252" s="35">
        <f t="shared" si="105"/>
        <v>80</v>
      </c>
      <c r="L252" s="2"/>
    </row>
    <row r="253" spans="1:12" ht="26.4" outlineLevel="6" x14ac:dyDescent="0.3">
      <c r="A253" s="9" t="s">
        <v>197</v>
      </c>
      <c r="B253" s="8" t="s">
        <v>91</v>
      </c>
      <c r="C253" s="8" t="s">
        <v>13</v>
      </c>
      <c r="D253" s="8" t="s">
        <v>43</v>
      </c>
      <c r="E253" s="8" t="s">
        <v>79</v>
      </c>
      <c r="F253" s="8" t="s">
        <v>5</v>
      </c>
      <c r="G253" s="35">
        <f>G254</f>
        <v>46.171999999999997</v>
      </c>
      <c r="H253" s="35">
        <f t="shared" si="105"/>
        <v>80</v>
      </c>
      <c r="I253" s="35">
        <f t="shared" si="105"/>
        <v>80</v>
      </c>
      <c r="J253" s="35">
        <f t="shared" si="105"/>
        <v>80</v>
      </c>
      <c r="K253" s="35">
        <f t="shared" si="105"/>
        <v>80</v>
      </c>
      <c r="L253" s="2"/>
    </row>
    <row r="254" spans="1:12" ht="39.6" outlineLevel="7" x14ac:dyDescent="0.3">
      <c r="A254" s="9" t="s">
        <v>80</v>
      </c>
      <c r="B254" s="8" t="s">
        <v>91</v>
      </c>
      <c r="C254" s="8" t="s">
        <v>13</v>
      </c>
      <c r="D254" s="8" t="s">
        <v>43</v>
      </c>
      <c r="E254" s="8" t="s">
        <v>81</v>
      </c>
      <c r="F254" s="8" t="s">
        <v>5</v>
      </c>
      <c r="G254" s="35">
        <f>G255</f>
        <v>46.171999999999997</v>
      </c>
      <c r="H254" s="35">
        <f t="shared" si="105"/>
        <v>80</v>
      </c>
      <c r="I254" s="35">
        <f t="shared" si="105"/>
        <v>80</v>
      </c>
      <c r="J254" s="35">
        <f t="shared" si="105"/>
        <v>80</v>
      </c>
      <c r="K254" s="35">
        <f t="shared" si="105"/>
        <v>80</v>
      </c>
      <c r="L254" s="2"/>
    </row>
    <row r="255" spans="1:12" ht="26.4" outlineLevel="7" x14ac:dyDescent="0.3">
      <c r="A255" s="9" t="s">
        <v>39</v>
      </c>
      <c r="B255" s="8" t="s">
        <v>91</v>
      </c>
      <c r="C255" s="8" t="s">
        <v>13</v>
      </c>
      <c r="D255" s="8" t="s">
        <v>43</v>
      </c>
      <c r="E255" s="8" t="s">
        <v>81</v>
      </c>
      <c r="F255" s="8" t="s">
        <v>40</v>
      </c>
      <c r="G255" s="35">
        <f>G256</f>
        <v>46.171999999999997</v>
      </c>
      <c r="H255" s="35">
        <f t="shared" si="105"/>
        <v>80</v>
      </c>
      <c r="I255" s="35">
        <f t="shared" si="105"/>
        <v>80</v>
      </c>
      <c r="J255" s="35">
        <f t="shared" si="105"/>
        <v>80</v>
      </c>
      <c r="K255" s="35">
        <f t="shared" si="105"/>
        <v>80</v>
      </c>
      <c r="L255" s="2"/>
    </row>
    <row r="256" spans="1:12" outlineLevel="7" x14ac:dyDescent="0.3">
      <c r="A256" s="9" t="s">
        <v>41</v>
      </c>
      <c r="B256" s="8" t="s">
        <v>91</v>
      </c>
      <c r="C256" s="8" t="s">
        <v>13</v>
      </c>
      <c r="D256" s="8" t="s">
        <v>43</v>
      </c>
      <c r="E256" s="8" t="s">
        <v>81</v>
      </c>
      <c r="F256" s="8" t="s">
        <v>42</v>
      </c>
      <c r="G256" s="35">
        <v>46.171999999999997</v>
      </c>
      <c r="H256" s="36">
        <v>80</v>
      </c>
      <c r="I256" s="36">
        <v>80</v>
      </c>
      <c r="J256" s="36">
        <v>80</v>
      </c>
      <c r="K256" s="36">
        <v>80</v>
      </c>
      <c r="L256" s="2"/>
    </row>
    <row r="257" spans="1:12" outlineLevel="7" x14ac:dyDescent="0.3">
      <c r="A257" s="9" t="s">
        <v>52</v>
      </c>
      <c r="B257" s="8" t="s">
        <v>91</v>
      </c>
      <c r="C257" s="8" t="s">
        <v>13</v>
      </c>
      <c r="D257" s="8" t="s">
        <v>13</v>
      </c>
      <c r="E257" s="8" t="s">
        <v>7</v>
      </c>
      <c r="F257" s="8" t="s">
        <v>5</v>
      </c>
      <c r="G257" s="35">
        <f>G258</f>
        <v>2318.8829999999998</v>
      </c>
      <c r="H257" s="35">
        <f t="shared" ref="H257:K259" si="106">H258</f>
        <v>3934.8352500000001</v>
      </c>
      <c r="I257" s="35">
        <f t="shared" si="106"/>
        <v>3078.6880000000001</v>
      </c>
      <c r="J257" s="35">
        <f t="shared" si="106"/>
        <v>3078.6880000000001</v>
      </c>
      <c r="K257" s="35">
        <f t="shared" si="106"/>
        <v>3078.6880000000001</v>
      </c>
      <c r="L257" s="2"/>
    </row>
    <row r="258" spans="1:12" ht="26.4" outlineLevel="7" x14ac:dyDescent="0.3">
      <c r="A258" s="9" t="s">
        <v>143</v>
      </c>
      <c r="B258" s="8" t="s">
        <v>91</v>
      </c>
      <c r="C258" s="8" t="s">
        <v>13</v>
      </c>
      <c r="D258" s="8" t="s">
        <v>13</v>
      </c>
      <c r="E258" s="8" t="s">
        <v>15</v>
      </c>
      <c r="F258" s="8" t="s">
        <v>5</v>
      </c>
      <c r="G258" s="35">
        <f>G259</f>
        <v>2318.8829999999998</v>
      </c>
      <c r="H258" s="35">
        <f t="shared" si="106"/>
        <v>3934.8352500000001</v>
      </c>
      <c r="I258" s="35">
        <f t="shared" si="106"/>
        <v>3078.6880000000001</v>
      </c>
      <c r="J258" s="35">
        <f t="shared" si="106"/>
        <v>3078.6880000000001</v>
      </c>
      <c r="K258" s="35">
        <f t="shared" si="106"/>
        <v>3078.6880000000001</v>
      </c>
      <c r="L258" s="2"/>
    </row>
    <row r="259" spans="1:12" ht="26.4" outlineLevel="7" x14ac:dyDescent="0.3">
      <c r="A259" s="9" t="s">
        <v>188</v>
      </c>
      <c r="B259" s="8" t="s">
        <v>91</v>
      </c>
      <c r="C259" s="8" t="s">
        <v>13</v>
      </c>
      <c r="D259" s="8" t="s">
        <v>13</v>
      </c>
      <c r="E259" s="8" t="s">
        <v>53</v>
      </c>
      <c r="F259" s="8" t="s">
        <v>5</v>
      </c>
      <c r="G259" s="35">
        <f>G260</f>
        <v>2318.8829999999998</v>
      </c>
      <c r="H259" s="35">
        <f t="shared" si="106"/>
        <v>3934.8352500000001</v>
      </c>
      <c r="I259" s="35">
        <f t="shared" si="106"/>
        <v>3078.6880000000001</v>
      </c>
      <c r="J259" s="35">
        <f t="shared" si="106"/>
        <v>3078.6880000000001</v>
      </c>
      <c r="K259" s="35">
        <f t="shared" si="106"/>
        <v>3078.6880000000001</v>
      </c>
      <c r="L259" s="2"/>
    </row>
    <row r="260" spans="1:12" ht="26.4" outlineLevel="7" x14ac:dyDescent="0.3">
      <c r="A260" s="9" t="s">
        <v>202</v>
      </c>
      <c r="B260" s="8" t="s">
        <v>91</v>
      </c>
      <c r="C260" s="8" t="s">
        <v>13</v>
      </c>
      <c r="D260" s="8" t="s">
        <v>13</v>
      </c>
      <c r="E260" s="8" t="s">
        <v>125</v>
      </c>
      <c r="F260" s="8" t="s">
        <v>5</v>
      </c>
      <c r="G260" s="35">
        <f>G261+G264+G267</f>
        <v>2318.8829999999998</v>
      </c>
      <c r="H260" s="35">
        <f t="shared" ref="H260:J260" si="107">H261+H264+H267</f>
        <v>3934.8352500000001</v>
      </c>
      <c r="I260" s="35">
        <f t="shared" si="107"/>
        <v>3078.6880000000001</v>
      </c>
      <c r="J260" s="35">
        <f t="shared" si="107"/>
        <v>3078.6880000000001</v>
      </c>
      <c r="K260" s="35">
        <f>K261+K264+K267</f>
        <v>3078.6880000000001</v>
      </c>
      <c r="L260" s="2"/>
    </row>
    <row r="261" spans="1:12" ht="26.4" outlineLevel="7" x14ac:dyDescent="0.3">
      <c r="A261" s="9" t="s">
        <v>126</v>
      </c>
      <c r="B261" s="8" t="s">
        <v>91</v>
      </c>
      <c r="C261" s="8" t="s">
        <v>13</v>
      </c>
      <c r="D261" s="8" t="s">
        <v>13</v>
      </c>
      <c r="E261" s="8" t="s">
        <v>127</v>
      </c>
      <c r="F261" s="8" t="s">
        <v>5</v>
      </c>
      <c r="G261" s="35">
        <f>G262</f>
        <v>0</v>
      </c>
      <c r="H261" s="35">
        <f t="shared" ref="H261:K262" si="108">H262</f>
        <v>175</v>
      </c>
      <c r="I261" s="35">
        <f t="shared" si="108"/>
        <v>175</v>
      </c>
      <c r="J261" s="35">
        <f t="shared" si="108"/>
        <v>175</v>
      </c>
      <c r="K261" s="35">
        <f t="shared" si="108"/>
        <v>175</v>
      </c>
      <c r="L261" s="2"/>
    </row>
    <row r="262" spans="1:12" ht="26.4" outlineLevel="7" x14ac:dyDescent="0.3">
      <c r="A262" s="9" t="s">
        <v>39</v>
      </c>
      <c r="B262" s="8" t="s">
        <v>91</v>
      </c>
      <c r="C262" s="8" t="s">
        <v>13</v>
      </c>
      <c r="D262" s="8" t="s">
        <v>13</v>
      </c>
      <c r="E262" s="8" t="s">
        <v>127</v>
      </c>
      <c r="F262" s="8" t="s">
        <v>40</v>
      </c>
      <c r="G262" s="35">
        <f>G263</f>
        <v>0</v>
      </c>
      <c r="H262" s="35">
        <f t="shared" si="108"/>
        <v>175</v>
      </c>
      <c r="I262" s="35">
        <f t="shared" si="108"/>
        <v>175</v>
      </c>
      <c r="J262" s="35">
        <f t="shared" si="108"/>
        <v>175</v>
      </c>
      <c r="K262" s="35">
        <f t="shared" si="108"/>
        <v>175</v>
      </c>
      <c r="L262" s="2"/>
    </row>
    <row r="263" spans="1:12" outlineLevel="7" x14ac:dyDescent="0.3">
      <c r="A263" s="9" t="s">
        <v>41</v>
      </c>
      <c r="B263" s="8" t="s">
        <v>91</v>
      </c>
      <c r="C263" s="8" t="s">
        <v>13</v>
      </c>
      <c r="D263" s="8" t="s">
        <v>13</v>
      </c>
      <c r="E263" s="8" t="s">
        <v>127</v>
      </c>
      <c r="F263" s="8" t="s">
        <v>42</v>
      </c>
      <c r="G263" s="35">
        <v>0</v>
      </c>
      <c r="H263" s="36">
        <v>175</v>
      </c>
      <c r="I263" s="36">
        <v>175</v>
      </c>
      <c r="J263" s="36">
        <v>175</v>
      </c>
      <c r="K263" s="36">
        <v>175</v>
      </c>
      <c r="L263" s="2"/>
    </row>
    <row r="264" spans="1:12" ht="26.4" outlineLevel="7" x14ac:dyDescent="0.3">
      <c r="A264" s="9" t="s">
        <v>128</v>
      </c>
      <c r="B264" s="8" t="s">
        <v>91</v>
      </c>
      <c r="C264" s="8" t="s">
        <v>13</v>
      </c>
      <c r="D264" s="8" t="s">
        <v>13</v>
      </c>
      <c r="E264" s="8" t="s">
        <v>129</v>
      </c>
      <c r="F264" s="8" t="s">
        <v>5</v>
      </c>
      <c r="G264" s="35">
        <f>G265</f>
        <v>24</v>
      </c>
      <c r="H264" s="35">
        <f t="shared" ref="H264:K264" si="109">H265</f>
        <v>25</v>
      </c>
      <c r="I264" s="35">
        <f t="shared" si="109"/>
        <v>25</v>
      </c>
      <c r="J264" s="35">
        <f t="shared" si="109"/>
        <v>25</v>
      </c>
      <c r="K264" s="35">
        <f t="shared" si="109"/>
        <v>25</v>
      </c>
      <c r="L264" s="2"/>
    </row>
    <row r="265" spans="1:12" ht="26.4" outlineLevel="7" x14ac:dyDescent="0.3">
      <c r="A265" s="9" t="s">
        <v>39</v>
      </c>
      <c r="B265" s="8" t="s">
        <v>91</v>
      </c>
      <c r="C265" s="8" t="s">
        <v>13</v>
      </c>
      <c r="D265" s="8" t="s">
        <v>13</v>
      </c>
      <c r="E265" s="8" t="s">
        <v>129</v>
      </c>
      <c r="F265" s="8" t="s">
        <v>40</v>
      </c>
      <c r="G265" s="35">
        <f>G266</f>
        <v>24</v>
      </c>
      <c r="H265" s="35">
        <f t="shared" ref="H265:I265" si="110">H266</f>
        <v>25</v>
      </c>
      <c r="I265" s="35">
        <f t="shared" si="110"/>
        <v>25</v>
      </c>
      <c r="J265" s="35">
        <f t="shared" ref="J264:K265" si="111">J266</f>
        <v>25</v>
      </c>
      <c r="K265" s="35">
        <f t="shared" si="111"/>
        <v>25</v>
      </c>
      <c r="L265" s="2"/>
    </row>
    <row r="266" spans="1:12" outlineLevel="7" x14ac:dyDescent="0.3">
      <c r="A266" s="9" t="s">
        <v>41</v>
      </c>
      <c r="B266" s="8" t="s">
        <v>91</v>
      </c>
      <c r="C266" s="8" t="s">
        <v>13</v>
      </c>
      <c r="D266" s="8" t="s">
        <v>13</v>
      </c>
      <c r="E266" s="8" t="s">
        <v>129</v>
      </c>
      <c r="F266" s="8" t="s">
        <v>42</v>
      </c>
      <c r="G266" s="35">
        <v>24</v>
      </c>
      <c r="H266" s="36">
        <v>25</v>
      </c>
      <c r="I266" s="36">
        <v>25</v>
      </c>
      <c r="J266" s="36">
        <v>25</v>
      </c>
      <c r="K266" s="36">
        <v>25</v>
      </c>
      <c r="L266" s="2"/>
    </row>
    <row r="267" spans="1:12" ht="29.4" customHeight="1" outlineLevel="4" x14ac:dyDescent="0.3">
      <c r="A267" s="9" t="s">
        <v>39</v>
      </c>
      <c r="B267" s="8" t="s">
        <v>91</v>
      </c>
      <c r="C267" s="8" t="s">
        <v>13</v>
      </c>
      <c r="D267" s="8" t="s">
        <v>13</v>
      </c>
      <c r="E267" s="8" t="s">
        <v>130</v>
      </c>
      <c r="F267" s="8" t="s">
        <v>40</v>
      </c>
      <c r="G267" s="35">
        <f>G268</f>
        <v>2294.8829999999998</v>
      </c>
      <c r="H267" s="35">
        <f t="shared" ref="H267:L267" si="112">H268</f>
        <v>3734.8352500000001</v>
      </c>
      <c r="I267" s="35">
        <f t="shared" si="112"/>
        <v>2878.6880000000001</v>
      </c>
      <c r="J267" s="35">
        <f t="shared" si="112"/>
        <v>2878.6880000000001</v>
      </c>
      <c r="K267" s="35">
        <f t="shared" si="112"/>
        <v>2878.6880000000001</v>
      </c>
      <c r="L267" s="22">
        <f t="shared" si="112"/>
        <v>0</v>
      </c>
    </row>
    <row r="268" spans="1:12" outlineLevel="6" x14ac:dyDescent="0.3">
      <c r="A268" s="9" t="s">
        <v>41</v>
      </c>
      <c r="B268" s="8" t="s">
        <v>91</v>
      </c>
      <c r="C268" s="8" t="s">
        <v>13</v>
      </c>
      <c r="D268" s="8" t="s">
        <v>13</v>
      </c>
      <c r="E268" s="8" t="s">
        <v>130</v>
      </c>
      <c r="F268" s="8" t="s">
        <v>42</v>
      </c>
      <c r="G268" s="35">
        <v>2294.8829999999998</v>
      </c>
      <c r="H268" s="36">
        <v>3734.8352500000001</v>
      </c>
      <c r="I268" s="36">
        <v>2878.6880000000001</v>
      </c>
      <c r="J268" s="36">
        <v>2878.6880000000001</v>
      </c>
      <c r="K268" s="36">
        <v>2878.6880000000001</v>
      </c>
      <c r="L268" s="2"/>
    </row>
    <row r="269" spans="1:12" outlineLevel="7" x14ac:dyDescent="0.3">
      <c r="A269" s="9" t="s">
        <v>131</v>
      </c>
      <c r="B269" s="8" t="s">
        <v>91</v>
      </c>
      <c r="C269" s="8" t="s">
        <v>13</v>
      </c>
      <c r="D269" s="8" t="s">
        <v>31</v>
      </c>
      <c r="E269" s="8" t="s">
        <v>7</v>
      </c>
      <c r="F269" s="8" t="s">
        <v>5</v>
      </c>
      <c r="G269" s="35">
        <f>G270+G276+G281+G286</f>
        <v>645.78</v>
      </c>
      <c r="H269" s="35">
        <f t="shared" ref="H269:K269" si="113">H270+H276+H281+H286</f>
        <v>733</v>
      </c>
      <c r="I269" s="35">
        <f t="shared" si="113"/>
        <v>444</v>
      </c>
      <c r="J269" s="35">
        <f t="shared" si="113"/>
        <v>444</v>
      </c>
      <c r="K269" s="35">
        <f t="shared" si="113"/>
        <v>444</v>
      </c>
      <c r="L269" s="2"/>
    </row>
    <row r="270" spans="1:12" ht="26.4" outlineLevel="7" x14ac:dyDescent="0.3">
      <c r="A270" s="9" t="s">
        <v>143</v>
      </c>
      <c r="B270" s="8" t="s">
        <v>91</v>
      </c>
      <c r="C270" s="8" t="s">
        <v>13</v>
      </c>
      <c r="D270" s="8" t="s">
        <v>31</v>
      </c>
      <c r="E270" s="8" t="s">
        <v>15</v>
      </c>
      <c r="F270" s="8" t="s">
        <v>5</v>
      </c>
      <c r="G270" s="35">
        <f>G271</f>
        <v>299.98</v>
      </c>
      <c r="H270" s="35">
        <f t="shared" ref="H270:K274" si="114">H271</f>
        <v>489</v>
      </c>
      <c r="I270" s="35">
        <f t="shared" si="114"/>
        <v>300</v>
      </c>
      <c r="J270" s="35">
        <f t="shared" si="114"/>
        <v>300</v>
      </c>
      <c r="K270" s="35">
        <f t="shared" si="114"/>
        <v>300</v>
      </c>
      <c r="L270" s="2"/>
    </row>
    <row r="271" spans="1:12" ht="26.4" outlineLevel="7" x14ac:dyDescent="0.3">
      <c r="A271" s="9" t="s">
        <v>188</v>
      </c>
      <c r="B271" s="8" t="s">
        <v>91</v>
      </c>
      <c r="C271" s="8" t="s">
        <v>13</v>
      </c>
      <c r="D271" s="8" t="s">
        <v>31</v>
      </c>
      <c r="E271" s="8" t="s">
        <v>53</v>
      </c>
      <c r="F271" s="8" t="s">
        <v>5</v>
      </c>
      <c r="G271" s="35">
        <f>G272</f>
        <v>299.98</v>
      </c>
      <c r="H271" s="35">
        <f t="shared" si="114"/>
        <v>489</v>
      </c>
      <c r="I271" s="35">
        <f t="shared" si="114"/>
        <v>300</v>
      </c>
      <c r="J271" s="35">
        <f t="shared" si="114"/>
        <v>300</v>
      </c>
      <c r="K271" s="35">
        <f t="shared" si="114"/>
        <v>300</v>
      </c>
      <c r="L271" s="2"/>
    </row>
    <row r="272" spans="1:12" ht="26.4" outlineLevel="3" x14ac:dyDescent="0.3">
      <c r="A272" s="9" t="s">
        <v>203</v>
      </c>
      <c r="B272" s="8" t="s">
        <v>91</v>
      </c>
      <c r="C272" s="8" t="s">
        <v>13</v>
      </c>
      <c r="D272" s="8" t="s">
        <v>31</v>
      </c>
      <c r="E272" s="8" t="s">
        <v>117</v>
      </c>
      <c r="F272" s="8" t="s">
        <v>5</v>
      </c>
      <c r="G272" s="35">
        <f>G273</f>
        <v>299.98</v>
      </c>
      <c r="H272" s="35">
        <f t="shared" si="114"/>
        <v>489</v>
      </c>
      <c r="I272" s="35">
        <f t="shared" si="114"/>
        <v>300</v>
      </c>
      <c r="J272" s="35">
        <f t="shared" si="114"/>
        <v>300</v>
      </c>
      <c r="K272" s="35">
        <f t="shared" si="114"/>
        <v>300</v>
      </c>
      <c r="L272" s="2"/>
    </row>
    <row r="273" spans="1:12" outlineLevel="4" x14ac:dyDescent="0.3">
      <c r="A273" s="9" t="s">
        <v>54</v>
      </c>
      <c r="B273" s="8" t="s">
        <v>91</v>
      </c>
      <c r="C273" s="8" t="s">
        <v>13</v>
      </c>
      <c r="D273" s="8" t="s">
        <v>31</v>
      </c>
      <c r="E273" s="8" t="s">
        <v>132</v>
      </c>
      <c r="F273" s="8" t="s">
        <v>5</v>
      </c>
      <c r="G273" s="35">
        <f>G274</f>
        <v>299.98</v>
      </c>
      <c r="H273" s="35">
        <f t="shared" si="114"/>
        <v>489</v>
      </c>
      <c r="I273" s="35">
        <f t="shared" si="114"/>
        <v>300</v>
      </c>
      <c r="J273" s="35">
        <f t="shared" si="114"/>
        <v>300</v>
      </c>
      <c r="K273" s="35">
        <f t="shared" si="114"/>
        <v>300</v>
      </c>
      <c r="L273" s="2"/>
    </row>
    <row r="274" spans="1:12" ht="26.4" outlineLevel="5" x14ac:dyDescent="0.3">
      <c r="A274" s="9" t="s">
        <v>39</v>
      </c>
      <c r="B274" s="8" t="s">
        <v>91</v>
      </c>
      <c r="C274" s="8" t="s">
        <v>13</v>
      </c>
      <c r="D274" s="8" t="s">
        <v>31</v>
      </c>
      <c r="E274" s="8" t="s">
        <v>132</v>
      </c>
      <c r="F274" s="8" t="s">
        <v>40</v>
      </c>
      <c r="G274" s="35">
        <f>G275</f>
        <v>299.98</v>
      </c>
      <c r="H274" s="35">
        <f t="shared" si="114"/>
        <v>489</v>
      </c>
      <c r="I274" s="35">
        <f t="shared" si="114"/>
        <v>300</v>
      </c>
      <c r="J274" s="35">
        <f t="shared" si="114"/>
        <v>300</v>
      </c>
      <c r="K274" s="35">
        <f t="shared" si="114"/>
        <v>300</v>
      </c>
      <c r="L274" s="2"/>
    </row>
    <row r="275" spans="1:12" outlineLevel="6" x14ac:dyDescent="0.3">
      <c r="A275" s="9" t="s">
        <v>41</v>
      </c>
      <c r="B275" s="8" t="s">
        <v>91</v>
      </c>
      <c r="C275" s="8" t="s">
        <v>13</v>
      </c>
      <c r="D275" s="8" t="s">
        <v>31</v>
      </c>
      <c r="E275" s="8" t="s">
        <v>132</v>
      </c>
      <c r="F275" s="8" t="s">
        <v>42</v>
      </c>
      <c r="G275" s="35">
        <v>299.98</v>
      </c>
      <c r="H275" s="36">
        <v>489</v>
      </c>
      <c r="I275" s="36">
        <v>300</v>
      </c>
      <c r="J275" s="36">
        <v>300</v>
      </c>
      <c r="K275" s="36">
        <v>300</v>
      </c>
      <c r="L275" s="2"/>
    </row>
    <row r="276" spans="1:12" ht="26.4" outlineLevel="6" x14ac:dyDescent="0.3">
      <c r="A276" s="9" t="s">
        <v>22</v>
      </c>
      <c r="B276" s="8" t="s">
        <v>91</v>
      </c>
      <c r="C276" s="8" t="s">
        <v>13</v>
      </c>
      <c r="D276" s="8" t="s">
        <v>31</v>
      </c>
      <c r="E276" s="8" t="s">
        <v>23</v>
      </c>
      <c r="F276" s="8" t="s">
        <v>5</v>
      </c>
      <c r="G276" s="35">
        <f>G277</f>
        <v>275</v>
      </c>
      <c r="H276" s="35">
        <f t="shared" ref="H276:K279" si="115">H277</f>
        <v>190</v>
      </c>
      <c r="I276" s="35">
        <f t="shared" si="115"/>
        <v>90</v>
      </c>
      <c r="J276" s="35">
        <f t="shared" si="115"/>
        <v>90</v>
      </c>
      <c r="K276" s="35">
        <f t="shared" si="115"/>
        <v>90</v>
      </c>
      <c r="L276" s="2"/>
    </row>
    <row r="277" spans="1:12" ht="26.4" outlineLevel="7" x14ac:dyDescent="0.3">
      <c r="A277" s="9" t="s">
        <v>151</v>
      </c>
      <c r="B277" s="8" t="s">
        <v>91</v>
      </c>
      <c r="C277" s="8" t="s">
        <v>13</v>
      </c>
      <c r="D277" s="8" t="s">
        <v>31</v>
      </c>
      <c r="E277" s="8" t="s">
        <v>24</v>
      </c>
      <c r="F277" s="8" t="s">
        <v>5</v>
      </c>
      <c r="G277" s="35">
        <f>G278</f>
        <v>275</v>
      </c>
      <c r="H277" s="35">
        <f t="shared" si="115"/>
        <v>190</v>
      </c>
      <c r="I277" s="35">
        <f t="shared" si="115"/>
        <v>90</v>
      </c>
      <c r="J277" s="35">
        <f t="shared" si="115"/>
        <v>90</v>
      </c>
      <c r="K277" s="35">
        <f t="shared" si="115"/>
        <v>90</v>
      </c>
      <c r="L277" s="22">
        <f t="shared" ref="L277" si="116">L278</f>
        <v>0</v>
      </c>
    </row>
    <row r="278" spans="1:12" ht="26.4" outlineLevel="7" x14ac:dyDescent="0.3">
      <c r="A278" s="9" t="s">
        <v>25</v>
      </c>
      <c r="B278" s="8" t="s">
        <v>91</v>
      </c>
      <c r="C278" s="8" t="s">
        <v>13</v>
      </c>
      <c r="D278" s="8" t="s">
        <v>31</v>
      </c>
      <c r="E278" s="8" t="s">
        <v>26</v>
      </c>
      <c r="F278" s="8" t="s">
        <v>5</v>
      </c>
      <c r="G278" s="35">
        <f>G279</f>
        <v>275</v>
      </c>
      <c r="H278" s="35">
        <f t="shared" si="115"/>
        <v>190</v>
      </c>
      <c r="I278" s="35">
        <f t="shared" si="115"/>
        <v>90</v>
      </c>
      <c r="J278" s="35">
        <f t="shared" si="115"/>
        <v>90</v>
      </c>
      <c r="K278" s="35">
        <f t="shared" si="115"/>
        <v>90</v>
      </c>
      <c r="L278" s="2"/>
    </row>
    <row r="279" spans="1:12" ht="26.4" outlineLevel="7" x14ac:dyDescent="0.3">
      <c r="A279" s="9" t="s">
        <v>39</v>
      </c>
      <c r="B279" s="8" t="s">
        <v>91</v>
      </c>
      <c r="C279" s="8" t="s">
        <v>13</v>
      </c>
      <c r="D279" s="8" t="s">
        <v>31</v>
      </c>
      <c r="E279" s="8" t="s">
        <v>26</v>
      </c>
      <c r="F279" s="8" t="s">
        <v>40</v>
      </c>
      <c r="G279" s="35">
        <f>G280</f>
        <v>275</v>
      </c>
      <c r="H279" s="35">
        <f t="shared" si="115"/>
        <v>190</v>
      </c>
      <c r="I279" s="35">
        <f t="shared" si="115"/>
        <v>90</v>
      </c>
      <c r="J279" s="35">
        <f t="shared" si="115"/>
        <v>90</v>
      </c>
      <c r="K279" s="35">
        <f t="shared" si="115"/>
        <v>90</v>
      </c>
      <c r="L279" s="2"/>
    </row>
    <row r="280" spans="1:12" outlineLevel="7" x14ac:dyDescent="0.3">
      <c r="A280" s="9" t="s">
        <v>41</v>
      </c>
      <c r="B280" s="8" t="s">
        <v>91</v>
      </c>
      <c r="C280" s="8" t="s">
        <v>13</v>
      </c>
      <c r="D280" s="8" t="s">
        <v>31</v>
      </c>
      <c r="E280" s="8" t="s">
        <v>26</v>
      </c>
      <c r="F280" s="8" t="s">
        <v>42</v>
      </c>
      <c r="G280" s="35">
        <v>275</v>
      </c>
      <c r="H280" s="36">
        <v>190</v>
      </c>
      <c r="I280" s="36">
        <v>90</v>
      </c>
      <c r="J280" s="36">
        <v>90</v>
      </c>
      <c r="K280" s="36">
        <v>90</v>
      </c>
      <c r="L280" s="2"/>
    </row>
    <row r="281" spans="1:12" ht="26.4" outlineLevel="7" x14ac:dyDescent="0.3">
      <c r="A281" s="9" t="s">
        <v>133</v>
      </c>
      <c r="B281" s="8" t="s">
        <v>91</v>
      </c>
      <c r="C281" s="8" t="s">
        <v>13</v>
      </c>
      <c r="D281" s="8" t="s">
        <v>31</v>
      </c>
      <c r="E281" s="8" t="s">
        <v>134</v>
      </c>
      <c r="F281" s="8" t="s">
        <v>5</v>
      </c>
      <c r="G281" s="35">
        <f>G282</f>
        <v>54</v>
      </c>
      <c r="H281" s="35">
        <f t="shared" ref="H281:K284" si="117">H282</f>
        <v>54</v>
      </c>
      <c r="I281" s="35">
        <f t="shared" si="117"/>
        <v>54</v>
      </c>
      <c r="J281" s="35">
        <f t="shared" si="117"/>
        <v>54</v>
      </c>
      <c r="K281" s="35">
        <f t="shared" si="117"/>
        <v>54</v>
      </c>
      <c r="L281" s="2"/>
    </row>
    <row r="282" spans="1:12" ht="26.4" outlineLevel="7" x14ac:dyDescent="0.3">
      <c r="A282" s="9" t="s">
        <v>156</v>
      </c>
      <c r="B282" s="8" t="s">
        <v>91</v>
      </c>
      <c r="C282" s="8" t="s">
        <v>13</v>
      </c>
      <c r="D282" s="8" t="s">
        <v>31</v>
      </c>
      <c r="E282" s="8" t="s">
        <v>135</v>
      </c>
      <c r="F282" s="8" t="s">
        <v>5</v>
      </c>
      <c r="G282" s="35">
        <f>G283</f>
        <v>54</v>
      </c>
      <c r="H282" s="35">
        <f t="shared" si="117"/>
        <v>54</v>
      </c>
      <c r="I282" s="35">
        <f t="shared" si="117"/>
        <v>54</v>
      </c>
      <c r="J282" s="35">
        <f t="shared" si="117"/>
        <v>54</v>
      </c>
      <c r="K282" s="35">
        <f t="shared" si="117"/>
        <v>54</v>
      </c>
      <c r="L282" s="22">
        <f t="shared" ref="L282" si="118">L283</f>
        <v>0</v>
      </c>
    </row>
    <row r="283" spans="1:12" outlineLevel="7" x14ac:dyDescent="0.3">
      <c r="A283" s="9" t="s">
        <v>136</v>
      </c>
      <c r="B283" s="8" t="s">
        <v>91</v>
      </c>
      <c r="C283" s="8" t="s">
        <v>13</v>
      </c>
      <c r="D283" s="8" t="s">
        <v>31</v>
      </c>
      <c r="E283" s="8" t="s">
        <v>137</v>
      </c>
      <c r="F283" s="8" t="s">
        <v>5</v>
      </c>
      <c r="G283" s="35">
        <f>G284</f>
        <v>54</v>
      </c>
      <c r="H283" s="35">
        <f t="shared" si="117"/>
        <v>54</v>
      </c>
      <c r="I283" s="35">
        <f t="shared" si="117"/>
        <v>54</v>
      </c>
      <c r="J283" s="35">
        <f t="shared" si="117"/>
        <v>54</v>
      </c>
      <c r="K283" s="35">
        <f t="shared" si="117"/>
        <v>54</v>
      </c>
      <c r="L283" s="2"/>
    </row>
    <row r="284" spans="1:12" ht="26.4" outlineLevel="7" x14ac:dyDescent="0.3">
      <c r="A284" s="9" t="s">
        <v>39</v>
      </c>
      <c r="B284" s="8" t="s">
        <v>91</v>
      </c>
      <c r="C284" s="8" t="s">
        <v>13</v>
      </c>
      <c r="D284" s="8" t="s">
        <v>31</v>
      </c>
      <c r="E284" s="8" t="s">
        <v>137</v>
      </c>
      <c r="F284" s="8" t="s">
        <v>40</v>
      </c>
      <c r="G284" s="35">
        <f>G285</f>
        <v>54</v>
      </c>
      <c r="H284" s="35">
        <f t="shared" si="117"/>
        <v>54</v>
      </c>
      <c r="I284" s="35">
        <f t="shared" si="117"/>
        <v>54</v>
      </c>
      <c r="J284" s="35">
        <f t="shared" si="117"/>
        <v>54</v>
      </c>
      <c r="K284" s="35">
        <f t="shared" si="117"/>
        <v>54</v>
      </c>
      <c r="L284" s="2"/>
    </row>
    <row r="285" spans="1:12" outlineLevel="7" x14ac:dyDescent="0.3">
      <c r="A285" s="9" t="s">
        <v>41</v>
      </c>
      <c r="B285" s="8" t="s">
        <v>91</v>
      </c>
      <c r="C285" s="8" t="s">
        <v>13</v>
      </c>
      <c r="D285" s="8" t="s">
        <v>31</v>
      </c>
      <c r="E285" s="8" t="s">
        <v>137</v>
      </c>
      <c r="F285" s="8" t="s">
        <v>42</v>
      </c>
      <c r="G285" s="35">
        <v>54</v>
      </c>
      <c r="H285" s="36">
        <v>54</v>
      </c>
      <c r="I285" s="36">
        <v>54</v>
      </c>
      <c r="J285" s="36">
        <v>54</v>
      </c>
      <c r="K285" s="36">
        <v>54</v>
      </c>
      <c r="L285" s="2"/>
    </row>
    <row r="286" spans="1:12" outlineLevel="7" x14ac:dyDescent="0.3">
      <c r="A286" s="9" t="s">
        <v>231</v>
      </c>
      <c r="B286" s="20" t="s">
        <v>91</v>
      </c>
      <c r="C286" s="20" t="s">
        <v>31</v>
      </c>
      <c r="D286" s="20" t="s">
        <v>31</v>
      </c>
      <c r="E286" s="20" t="s">
        <v>233</v>
      </c>
      <c r="F286" s="20" t="s">
        <v>5</v>
      </c>
      <c r="G286" s="35">
        <f>G287</f>
        <v>16.8</v>
      </c>
      <c r="H286" s="35">
        <f t="shared" ref="H286:K288" si="119">H287</f>
        <v>0</v>
      </c>
      <c r="I286" s="35">
        <f t="shared" si="119"/>
        <v>0</v>
      </c>
      <c r="J286" s="35">
        <f t="shared" si="119"/>
        <v>0</v>
      </c>
      <c r="K286" s="35">
        <f t="shared" si="119"/>
        <v>0</v>
      </c>
      <c r="L286" s="2"/>
    </row>
    <row r="287" spans="1:12" outlineLevel="7" x14ac:dyDescent="0.3">
      <c r="A287" s="9" t="s">
        <v>246</v>
      </c>
      <c r="B287" s="20" t="s">
        <v>91</v>
      </c>
      <c r="C287" s="20" t="s">
        <v>13</v>
      </c>
      <c r="D287" s="20" t="s">
        <v>31</v>
      </c>
      <c r="E287" s="20" t="s">
        <v>247</v>
      </c>
      <c r="F287" s="20" t="s">
        <v>5</v>
      </c>
      <c r="G287" s="35">
        <f>G288</f>
        <v>16.8</v>
      </c>
      <c r="H287" s="35">
        <f t="shared" si="119"/>
        <v>0</v>
      </c>
      <c r="I287" s="35">
        <f t="shared" si="119"/>
        <v>0</v>
      </c>
      <c r="J287" s="35">
        <f t="shared" si="119"/>
        <v>0</v>
      </c>
      <c r="K287" s="35">
        <f t="shared" si="119"/>
        <v>0</v>
      </c>
      <c r="L287" s="2"/>
    </row>
    <row r="288" spans="1:12" ht="26.4" outlineLevel="7" x14ac:dyDescent="0.3">
      <c r="A288" s="9" t="s">
        <v>226</v>
      </c>
      <c r="B288" s="20" t="s">
        <v>91</v>
      </c>
      <c r="C288" s="20" t="s">
        <v>13</v>
      </c>
      <c r="D288" s="20" t="s">
        <v>31</v>
      </c>
      <c r="E288" s="20" t="s">
        <v>247</v>
      </c>
      <c r="F288" s="20" t="s">
        <v>40</v>
      </c>
      <c r="G288" s="35">
        <f>G289</f>
        <v>16.8</v>
      </c>
      <c r="H288" s="35">
        <f t="shared" si="119"/>
        <v>0</v>
      </c>
      <c r="I288" s="35">
        <f t="shared" si="119"/>
        <v>0</v>
      </c>
      <c r="J288" s="35">
        <f t="shared" si="119"/>
        <v>0</v>
      </c>
      <c r="K288" s="35">
        <f t="shared" si="119"/>
        <v>0</v>
      </c>
      <c r="L288" s="2"/>
    </row>
    <row r="289" spans="1:12" outlineLevel="7" x14ac:dyDescent="0.3">
      <c r="A289" s="9" t="s">
        <v>227</v>
      </c>
      <c r="B289" s="20" t="s">
        <v>91</v>
      </c>
      <c r="C289" s="20" t="s">
        <v>13</v>
      </c>
      <c r="D289" s="20" t="s">
        <v>31</v>
      </c>
      <c r="E289" s="20" t="s">
        <v>247</v>
      </c>
      <c r="F289" s="20" t="s">
        <v>42</v>
      </c>
      <c r="G289" s="35">
        <v>16.8</v>
      </c>
      <c r="H289" s="36">
        <v>0</v>
      </c>
      <c r="I289" s="36">
        <v>0</v>
      </c>
      <c r="J289" s="36">
        <v>0</v>
      </c>
      <c r="K289" s="36">
        <v>0</v>
      </c>
      <c r="L289" s="2"/>
    </row>
    <row r="290" spans="1:12" outlineLevel="7" x14ac:dyDescent="0.3">
      <c r="A290" s="9" t="s">
        <v>87</v>
      </c>
      <c r="B290" s="8" t="s">
        <v>91</v>
      </c>
      <c r="C290" s="8" t="s">
        <v>14</v>
      </c>
      <c r="D290" s="8" t="s">
        <v>6</v>
      </c>
      <c r="E290" s="8" t="s">
        <v>7</v>
      </c>
      <c r="F290" s="8" t="s">
        <v>5</v>
      </c>
      <c r="G290" s="35">
        <f>G291</f>
        <v>0</v>
      </c>
      <c r="H290" s="35">
        <f t="shared" ref="H290:K291" si="120">H291</f>
        <v>1500</v>
      </c>
      <c r="I290" s="35">
        <f t="shared" si="120"/>
        <v>6437.17263</v>
      </c>
      <c r="J290" s="35">
        <f t="shared" si="120"/>
        <v>0</v>
      </c>
      <c r="K290" s="35">
        <f t="shared" si="120"/>
        <v>0</v>
      </c>
      <c r="L290" s="2"/>
    </row>
    <row r="291" spans="1:12" outlineLevel="7" x14ac:dyDescent="0.3">
      <c r="A291" s="9" t="s">
        <v>88</v>
      </c>
      <c r="B291" s="8" t="s">
        <v>91</v>
      </c>
      <c r="C291" s="8" t="s">
        <v>14</v>
      </c>
      <c r="D291" s="8" t="s">
        <v>11</v>
      </c>
      <c r="E291" s="8" t="s">
        <v>7</v>
      </c>
      <c r="F291" s="8" t="s">
        <v>5</v>
      </c>
      <c r="G291" s="35">
        <f>G292</f>
        <v>0</v>
      </c>
      <c r="H291" s="35">
        <f t="shared" si="120"/>
        <v>1500</v>
      </c>
      <c r="I291" s="35">
        <f t="shared" si="120"/>
        <v>6437.17263</v>
      </c>
      <c r="J291" s="35">
        <f t="shared" si="120"/>
        <v>0</v>
      </c>
      <c r="K291" s="35">
        <f t="shared" si="120"/>
        <v>0</v>
      </c>
      <c r="L291" s="2"/>
    </row>
    <row r="292" spans="1:12" ht="26.4" outlineLevel="7" x14ac:dyDescent="0.3">
      <c r="A292" s="9" t="s">
        <v>144</v>
      </c>
      <c r="B292" s="8" t="s">
        <v>91</v>
      </c>
      <c r="C292" s="8" t="s">
        <v>14</v>
      </c>
      <c r="D292" s="8" t="s">
        <v>11</v>
      </c>
      <c r="E292" s="8" t="s">
        <v>18</v>
      </c>
      <c r="F292" s="8" t="s">
        <v>5</v>
      </c>
      <c r="G292" s="35">
        <f>G293+G297</f>
        <v>0</v>
      </c>
      <c r="H292" s="35">
        <f t="shared" ref="H292:K292" si="121">H293+H297</f>
        <v>1500</v>
      </c>
      <c r="I292" s="35">
        <f t="shared" si="121"/>
        <v>6437.17263</v>
      </c>
      <c r="J292" s="35">
        <f t="shared" si="121"/>
        <v>0</v>
      </c>
      <c r="K292" s="35">
        <f t="shared" si="121"/>
        <v>0</v>
      </c>
      <c r="L292" s="2"/>
    </row>
    <row r="293" spans="1:12" ht="26.4" outlineLevel="4" x14ac:dyDescent="0.3">
      <c r="A293" s="9" t="s">
        <v>195</v>
      </c>
      <c r="B293" s="8" t="s">
        <v>91</v>
      </c>
      <c r="C293" s="8" t="s">
        <v>14</v>
      </c>
      <c r="D293" s="8" t="s">
        <v>11</v>
      </c>
      <c r="E293" s="8" t="s">
        <v>89</v>
      </c>
      <c r="F293" s="8" t="s">
        <v>5</v>
      </c>
      <c r="G293" s="35">
        <f>G294</f>
        <v>0</v>
      </c>
      <c r="H293" s="35">
        <f t="shared" ref="H293:K295" si="122">H294</f>
        <v>1500</v>
      </c>
      <c r="I293" s="35">
        <f t="shared" si="122"/>
        <v>0</v>
      </c>
      <c r="J293" s="35">
        <f t="shared" si="122"/>
        <v>0</v>
      </c>
      <c r="K293" s="35">
        <f t="shared" si="122"/>
        <v>0</v>
      </c>
      <c r="L293" s="2"/>
    </row>
    <row r="294" spans="1:12" ht="26.4" outlineLevel="6" x14ac:dyDescent="0.3">
      <c r="A294" s="9" t="s">
        <v>119</v>
      </c>
      <c r="B294" s="8" t="s">
        <v>91</v>
      </c>
      <c r="C294" s="8" t="s">
        <v>14</v>
      </c>
      <c r="D294" s="8" t="s">
        <v>11</v>
      </c>
      <c r="E294" s="8" t="s">
        <v>120</v>
      </c>
      <c r="F294" s="8" t="s">
        <v>5</v>
      </c>
      <c r="G294" s="35">
        <f>G295</f>
        <v>0</v>
      </c>
      <c r="H294" s="35">
        <f t="shared" si="122"/>
        <v>1500</v>
      </c>
      <c r="I294" s="35">
        <f t="shared" si="122"/>
        <v>0</v>
      </c>
      <c r="J294" s="35">
        <f t="shared" si="122"/>
        <v>0</v>
      </c>
      <c r="K294" s="35">
        <f t="shared" si="122"/>
        <v>0</v>
      </c>
      <c r="L294" s="2"/>
    </row>
    <row r="295" spans="1:12" ht="26.4" outlineLevel="7" x14ac:dyDescent="0.3">
      <c r="A295" s="9" t="s">
        <v>39</v>
      </c>
      <c r="B295" s="8" t="s">
        <v>91</v>
      </c>
      <c r="C295" s="8" t="s">
        <v>14</v>
      </c>
      <c r="D295" s="8" t="s">
        <v>11</v>
      </c>
      <c r="E295" s="8" t="s">
        <v>120</v>
      </c>
      <c r="F295" s="8" t="s">
        <v>40</v>
      </c>
      <c r="G295" s="35">
        <f>G296</f>
        <v>0</v>
      </c>
      <c r="H295" s="35">
        <f t="shared" si="122"/>
        <v>1500</v>
      </c>
      <c r="I295" s="35">
        <f t="shared" si="122"/>
        <v>0</v>
      </c>
      <c r="J295" s="35">
        <f t="shared" si="122"/>
        <v>0</v>
      </c>
      <c r="K295" s="35">
        <f t="shared" si="122"/>
        <v>0</v>
      </c>
      <c r="L295" s="2"/>
    </row>
    <row r="296" spans="1:12" outlineLevel="7" x14ac:dyDescent="0.3">
      <c r="A296" s="9" t="s">
        <v>41</v>
      </c>
      <c r="B296" s="8" t="s">
        <v>91</v>
      </c>
      <c r="C296" s="8" t="s">
        <v>14</v>
      </c>
      <c r="D296" s="8" t="s">
        <v>11</v>
      </c>
      <c r="E296" s="8" t="s">
        <v>120</v>
      </c>
      <c r="F296" s="8" t="s">
        <v>42</v>
      </c>
      <c r="G296" s="35">
        <v>0</v>
      </c>
      <c r="H296" s="36">
        <v>1500</v>
      </c>
      <c r="I296" s="36">
        <v>0</v>
      </c>
      <c r="J296" s="36">
        <v>0</v>
      </c>
      <c r="K296" s="36">
        <v>0</v>
      </c>
      <c r="L296" s="2"/>
    </row>
    <row r="297" spans="1:12" ht="26.4" outlineLevel="7" x14ac:dyDescent="0.3">
      <c r="A297" s="13" t="s">
        <v>210</v>
      </c>
      <c r="B297" s="8" t="s">
        <v>91</v>
      </c>
      <c r="C297" s="8" t="s">
        <v>14</v>
      </c>
      <c r="D297" s="8" t="s">
        <v>11</v>
      </c>
      <c r="E297" s="8" t="s">
        <v>19</v>
      </c>
      <c r="F297" s="8" t="s">
        <v>5</v>
      </c>
      <c r="G297" s="35">
        <f>G298+G301</f>
        <v>0</v>
      </c>
      <c r="H297" s="35">
        <f t="shared" ref="H297:K297" si="123">H298+H301</f>
        <v>0</v>
      </c>
      <c r="I297" s="35">
        <f t="shared" si="123"/>
        <v>6437.17263</v>
      </c>
      <c r="J297" s="35">
        <f t="shared" si="123"/>
        <v>0</v>
      </c>
      <c r="K297" s="35">
        <f t="shared" si="123"/>
        <v>0</v>
      </c>
      <c r="L297" s="2"/>
    </row>
    <row r="298" spans="1:12" ht="39.6" outlineLevel="7" x14ac:dyDescent="0.3">
      <c r="A298" s="9" t="s">
        <v>206</v>
      </c>
      <c r="B298" s="8" t="s">
        <v>91</v>
      </c>
      <c r="C298" s="8" t="s">
        <v>14</v>
      </c>
      <c r="D298" s="8" t="s">
        <v>11</v>
      </c>
      <c r="E298" s="8" t="s">
        <v>208</v>
      </c>
      <c r="F298" s="8" t="s">
        <v>5</v>
      </c>
      <c r="G298" s="35">
        <f>G299</f>
        <v>0</v>
      </c>
      <c r="H298" s="35">
        <f t="shared" ref="H298:K299" si="124">H299</f>
        <v>0</v>
      </c>
      <c r="I298" s="35">
        <f t="shared" si="124"/>
        <v>6372.8006299999997</v>
      </c>
      <c r="J298" s="35">
        <f t="shared" si="124"/>
        <v>0</v>
      </c>
      <c r="K298" s="35">
        <f t="shared" si="124"/>
        <v>0</v>
      </c>
      <c r="L298" s="2"/>
    </row>
    <row r="299" spans="1:12" ht="26.4" outlineLevel="7" x14ac:dyDescent="0.3">
      <c r="A299" s="9" t="s">
        <v>146</v>
      </c>
      <c r="B299" s="8" t="s">
        <v>91</v>
      </c>
      <c r="C299" s="8" t="s">
        <v>14</v>
      </c>
      <c r="D299" s="8" t="s">
        <v>11</v>
      </c>
      <c r="E299" s="8" t="s">
        <v>208</v>
      </c>
      <c r="F299" s="8" t="s">
        <v>40</v>
      </c>
      <c r="G299" s="35">
        <f>G300</f>
        <v>0</v>
      </c>
      <c r="H299" s="35">
        <f t="shared" si="124"/>
        <v>0</v>
      </c>
      <c r="I299" s="35">
        <f t="shared" si="124"/>
        <v>6372.8006299999997</v>
      </c>
      <c r="J299" s="35">
        <f t="shared" si="124"/>
        <v>0</v>
      </c>
      <c r="K299" s="35">
        <f t="shared" si="124"/>
        <v>0</v>
      </c>
      <c r="L299" s="2"/>
    </row>
    <row r="300" spans="1:12" outlineLevel="7" x14ac:dyDescent="0.3">
      <c r="A300" s="9" t="s">
        <v>147</v>
      </c>
      <c r="B300" s="8" t="s">
        <v>91</v>
      </c>
      <c r="C300" s="8" t="s">
        <v>14</v>
      </c>
      <c r="D300" s="8" t="s">
        <v>11</v>
      </c>
      <c r="E300" s="8" t="s">
        <v>208</v>
      </c>
      <c r="F300" s="8" t="s">
        <v>42</v>
      </c>
      <c r="G300" s="35">
        <v>0</v>
      </c>
      <c r="H300" s="36">
        <v>0</v>
      </c>
      <c r="I300" s="36">
        <v>6372.8006299999997</v>
      </c>
      <c r="J300" s="36">
        <v>0</v>
      </c>
      <c r="K300" s="36">
        <v>0</v>
      </c>
      <c r="L300" s="2"/>
    </row>
    <row r="301" spans="1:12" ht="39.6" outlineLevel="7" x14ac:dyDescent="0.3">
      <c r="A301" s="9" t="s">
        <v>207</v>
      </c>
      <c r="B301" s="8" t="s">
        <v>91</v>
      </c>
      <c r="C301" s="8" t="s">
        <v>14</v>
      </c>
      <c r="D301" s="8" t="s">
        <v>11</v>
      </c>
      <c r="E301" s="8" t="s">
        <v>209</v>
      </c>
      <c r="F301" s="8" t="s">
        <v>5</v>
      </c>
      <c r="G301" s="35">
        <f>G302</f>
        <v>0</v>
      </c>
      <c r="H301" s="35">
        <f t="shared" ref="H301:K302" si="125">H302</f>
        <v>0</v>
      </c>
      <c r="I301" s="35">
        <f t="shared" si="125"/>
        <v>64.372</v>
      </c>
      <c r="J301" s="35">
        <f t="shared" si="125"/>
        <v>0</v>
      </c>
      <c r="K301" s="35">
        <f t="shared" si="125"/>
        <v>0</v>
      </c>
      <c r="L301" s="2"/>
    </row>
    <row r="302" spans="1:12" ht="26.4" outlineLevel="7" x14ac:dyDescent="0.3">
      <c r="A302" s="9" t="s">
        <v>146</v>
      </c>
      <c r="B302" s="8" t="s">
        <v>91</v>
      </c>
      <c r="C302" s="8" t="s">
        <v>14</v>
      </c>
      <c r="D302" s="8" t="s">
        <v>11</v>
      </c>
      <c r="E302" s="8" t="s">
        <v>209</v>
      </c>
      <c r="F302" s="8" t="s">
        <v>40</v>
      </c>
      <c r="G302" s="35">
        <f>G303</f>
        <v>0</v>
      </c>
      <c r="H302" s="35">
        <f t="shared" si="125"/>
        <v>0</v>
      </c>
      <c r="I302" s="35">
        <f t="shared" si="125"/>
        <v>64.372</v>
      </c>
      <c r="J302" s="35">
        <f t="shared" si="125"/>
        <v>0</v>
      </c>
      <c r="K302" s="35">
        <f t="shared" si="125"/>
        <v>0</v>
      </c>
      <c r="L302" s="2"/>
    </row>
    <row r="303" spans="1:12" outlineLevel="7" x14ac:dyDescent="0.3">
      <c r="A303" s="9" t="s">
        <v>147</v>
      </c>
      <c r="B303" s="8" t="s">
        <v>91</v>
      </c>
      <c r="C303" s="8" t="s">
        <v>14</v>
      </c>
      <c r="D303" s="8" t="s">
        <v>11</v>
      </c>
      <c r="E303" s="8" t="s">
        <v>209</v>
      </c>
      <c r="F303" s="8" t="s">
        <v>42</v>
      </c>
      <c r="G303" s="35">
        <v>0</v>
      </c>
      <c r="H303" s="36">
        <v>0</v>
      </c>
      <c r="I303" s="36">
        <v>64.372</v>
      </c>
      <c r="J303" s="36">
        <v>0</v>
      </c>
      <c r="K303" s="36">
        <v>0</v>
      </c>
      <c r="L303" s="2"/>
    </row>
    <row r="304" spans="1:12" outlineLevel="6" x14ac:dyDescent="0.3">
      <c r="A304" s="31" t="s">
        <v>138</v>
      </c>
      <c r="B304" s="32"/>
      <c r="C304" s="32"/>
      <c r="D304" s="32"/>
      <c r="E304" s="32"/>
      <c r="F304" s="33"/>
      <c r="G304" s="38">
        <f>G7+G124</f>
        <v>846557.00900000008</v>
      </c>
      <c r="H304" s="38">
        <f t="shared" ref="H304:K304" si="126">H7+H124</f>
        <v>860066.89856</v>
      </c>
      <c r="I304" s="38">
        <f t="shared" si="126"/>
        <v>897198.81978999998</v>
      </c>
      <c r="J304" s="38">
        <f t="shared" si="126"/>
        <v>836623.72422999982</v>
      </c>
      <c r="K304" s="38">
        <f t="shared" si="126"/>
        <v>848383.15422999987</v>
      </c>
      <c r="L304" s="2"/>
    </row>
    <row r="305" spans="1:12" ht="12.75" customHeight="1" x14ac:dyDescent="0.3">
      <c r="A305" s="2"/>
      <c r="B305" s="2"/>
      <c r="C305" s="2"/>
      <c r="D305" s="2"/>
      <c r="E305" s="2"/>
      <c r="F305" s="2"/>
      <c r="G305" s="2"/>
      <c r="H305" s="2"/>
      <c r="I305" s="17"/>
      <c r="J305" s="17"/>
      <c r="K305" s="17"/>
      <c r="L305" s="2"/>
    </row>
    <row r="306" spans="1:12" x14ac:dyDescent="0.3">
      <c r="A306" s="25"/>
      <c r="B306" s="26"/>
      <c r="C306" s="26"/>
      <c r="D306" s="26"/>
      <c r="E306" s="26"/>
      <c r="F306" s="26"/>
      <c r="G306" s="26"/>
      <c r="H306" s="26"/>
      <c r="I306" s="6"/>
      <c r="J306" s="6"/>
      <c r="K306" s="6"/>
      <c r="L306" s="2"/>
    </row>
  </sheetData>
  <mergeCells count="6">
    <mergeCell ref="A5:H5"/>
    <mergeCell ref="A306:H306"/>
    <mergeCell ref="A4:H4"/>
    <mergeCell ref="A2:H2"/>
    <mergeCell ref="A3:H3"/>
    <mergeCell ref="A304:F304"/>
  </mergeCells>
  <pageMargins left="0.78749999999999998" right="0.59027779999999996" top="0.59027779999999996" bottom="0.59027779999999996" header="0.39374999999999999" footer="0.51180550000000002"/>
  <pageSetup paperSize="9"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09.2020&lt;/string&gt;&#10;  &lt;/DateInfo&gt;&#10;  &lt;Code&gt;536CB3D20759474D8213A4CF922791&lt;/Code&gt;&#10;  &lt;ObjectCode&gt;SQUERY_SVOD_ROSP&lt;/ObjectCode&gt;&#10;  &lt;DocName&gt;Сводная бюджетная роспись&lt;/DocName&gt;&#10;  &lt;VariantName&gt;Ведомственная структура для Думы&lt;/VariantName&gt;&#10;  &lt;VariantLink&gt;35786476&lt;/VariantLink&gt;&#10;  &lt;SvodReportLink xsi:nil=&quot;true&quot; /&gt;&#10;  &lt;ReportLink&gt;126924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87157FC-4A2E-490A-962D-BB1FB8A782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Приказ 65</vt:lpstr>
      <vt:lpstr>'Приказ 65'!Заголовки_для_печати</vt:lpstr>
      <vt:lpstr>'Приказ 65'!Область_печати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dcterms:created xsi:type="dcterms:W3CDTF">2020-09-03T07:05:46Z</dcterms:created>
  <dcterms:modified xsi:type="dcterms:W3CDTF">2021-11-18T01:11:11Z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20.1.16.5290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Ведомственная структура для Думы</vt:lpwstr>
  </property>
  <property fmtid="{D5CDD505-2E9C-101B-9397-08002B2CF9AE}" pid="11" name="Код отчета">
    <vt:lpwstr>536CB3D20759474D8213A4CF922791</vt:lpwstr>
  </property>
  <property fmtid="{D5CDD505-2E9C-101B-9397-08002B2CF9AE}" pid="12" name="Локальная база">
    <vt:lpwstr>не используется</vt:lpwstr>
  </property>
</Properties>
</file>