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'Лист1'!$C$1:$M$173</definedName>
    <definedName name="Excel_BuiltIn_Print_Area_1_1">'Лист1'!$C$1:$M$170</definedName>
    <definedName name="Excel_BuiltIn_Print_Area_1_1_1">'Лист1'!$C$1:$M$168</definedName>
    <definedName name="Excel_BuiltIn_Print_Area_1_1_1_1">'Лист1'!$F$1:$M$168</definedName>
    <definedName name="Excel_BuiltIn_Print_Area_1_1_1_1_1">'Лист1'!$C$1:$M$177</definedName>
    <definedName name="Excel_BuiltIn_Print_Area_1_1_1_1_1_1">'Лист1'!$C$1:$M$187</definedName>
    <definedName name="Excel_BuiltIn_Print_Area_1_1_1_1_1_1_1">'Лист1'!$C$1:$M$189</definedName>
    <definedName name="_xlnm.Print_Area" localSheetId="0">'Лист1'!$C$1:$M$177</definedName>
  </definedNames>
  <calcPr fullCalcOnLoad="1"/>
</workbook>
</file>

<file path=xl/sharedStrings.xml><?xml version="1.0" encoding="utf-8"?>
<sst xmlns="http://schemas.openxmlformats.org/spreadsheetml/2006/main" count="331" uniqueCount="117">
  <si>
    <t xml:space="preserve">Приложение </t>
  </si>
  <si>
    <t>Черниговского района</t>
  </si>
  <si>
    <t xml:space="preserve"> </t>
  </si>
  <si>
    <t>Показатели</t>
  </si>
  <si>
    <t>Единица измерения</t>
  </si>
  <si>
    <t>отчет</t>
  </si>
  <si>
    <t>оценка</t>
  </si>
  <si>
    <t>прогноз</t>
  </si>
  <si>
    <t>тыс. чел</t>
  </si>
  <si>
    <t>% к предыдущему году</t>
  </si>
  <si>
    <t>Выпуск товаров и услуг</t>
  </si>
  <si>
    <t>млн руб</t>
  </si>
  <si>
    <t>Добыча полезных ископаемых</t>
  </si>
  <si>
    <t xml:space="preserve">Объем отгруженных товаров собственного производства ,выполненных работ собственными силами </t>
  </si>
  <si>
    <r>
      <t>индекс производства</t>
    </r>
    <r>
      <rPr>
        <sz val="10"/>
        <rFont val="Arial"/>
        <family val="2"/>
      </rPr>
      <t xml:space="preserve"> </t>
    </r>
  </si>
  <si>
    <t>индекс -дефлятор</t>
  </si>
  <si>
    <t>Обрабатывающие производства</t>
  </si>
  <si>
    <t>индекс производства</t>
  </si>
  <si>
    <t>Производство пищевых продуктов</t>
  </si>
  <si>
    <t>Металлургическое производство и производство готовых металлических изделий</t>
  </si>
  <si>
    <t>производство транспортных средств</t>
  </si>
  <si>
    <t>Сельское хозяйство</t>
  </si>
  <si>
    <t>Продукция сельского хозяйства в хозяйствах всех категорий</t>
  </si>
  <si>
    <t>Растениеводство</t>
  </si>
  <si>
    <t>Животноводство</t>
  </si>
  <si>
    <t>Строительство</t>
  </si>
  <si>
    <t>Объем выполненных работ по виду деятельности строительство</t>
  </si>
  <si>
    <t>Оборот розничной торговли</t>
  </si>
  <si>
    <t>Объем платных услуг населению</t>
  </si>
  <si>
    <t>Индекс -производства</t>
  </si>
  <si>
    <t>индекс дефлятор</t>
  </si>
  <si>
    <t>Количество малых предприятий на конец года</t>
  </si>
  <si>
    <t>единиц</t>
  </si>
  <si>
    <t>в том числе по видам экономической деятельности</t>
  </si>
  <si>
    <t>Производство и распределение электроэнергии газа, воды</t>
  </si>
  <si>
    <t>Оптовая, розничная торговля</t>
  </si>
  <si>
    <t>Прочие производства</t>
  </si>
  <si>
    <t>Среднесписочная численность работников по малым предприятиям</t>
  </si>
  <si>
    <t>Оборот малых предприятий</t>
  </si>
  <si>
    <t>сельское хозяйство</t>
  </si>
  <si>
    <t>млн.руб.</t>
  </si>
  <si>
    <t>Инвестиции</t>
  </si>
  <si>
    <t>индекс физического объема</t>
  </si>
  <si>
    <t xml:space="preserve">Оптовая и розничная торговля </t>
  </si>
  <si>
    <t xml:space="preserve">Государственное управление и обеспечение  военной безопасности </t>
  </si>
  <si>
    <t xml:space="preserve">Образование </t>
  </si>
  <si>
    <t>Здравоохранение и предоставление социальных услуг</t>
  </si>
  <si>
    <t xml:space="preserve">в том числе </t>
  </si>
  <si>
    <t xml:space="preserve">Из федерального бюджета </t>
  </si>
  <si>
    <t>бюджета субъектов федерации</t>
  </si>
  <si>
    <t>местного бюджета</t>
  </si>
  <si>
    <t>Ввод жилья за счет средств граждан</t>
  </si>
  <si>
    <t>м2</t>
  </si>
  <si>
    <t>Денежные доходы населения</t>
  </si>
  <si>
    <t>доходы населения</t>
  </si>
  <si>
    <t xml:space="preserve">втч </t>
  </si>
  <si>
    <t>доходы от предпринимательской деятельности</t>
  </si>
  <si>
    <t>оплата труда</t>
  </si>
  <si>
    <t>социальные выплаты</t>
  </si>
  <si>
    <t xml:space="preserve">      пенсии</t>
  </si>
  <si>
    <t>пособия и социальная помощь</t>
  </si>
  <si>
    <t xml:space="preserve">      стипендии</t>
  </si>
  <si>
    <t>Доходы от собственности</t>
  </si>
  <si>
    <t>Другие доходы</t>
  </si>
  <si>
    <t xml:space="preserve">реальные располагаемые доходы </t>
  </si>
  <si>
    <t>В % к предыдущему году</t>
  </si>
  <si>
    <t>Денежные доходы в расчете на душу населения</t>
  </si>
  <si>
    <t xml:space="preserve"> руб</t>
  </si>
  <si>
    <t>Расходы населения</t>
  </si>
  <si>
    <t>покупка товаров и оплата услуг</t>
  </si>
  <si>
    <t>обязательные платежи</t>
  </si>
  <si>
    <t>прочие расходы</t>
  </si>
  <si>
    <t>превышение доходов над расходами</t>
  </si>
  <si>
    <t>руб</t>
  </si>
  <si>
    <t>Труд и занятость</t>
  </si>
  <si>
    <t>Численность трудовых ресурсов</t>
  </si>
  <si>
    <t>Численность занятых в экономике</t>
  </si>
  <si>
    <t>Численность  зарегистрированных 6езработных</t>
  </si>
  <si>
    <t>Уровень зарегистрированной  безработицы</t>
  </si>
  <si>
    <t xml:space="preserve">   в % к занятым</t>
  </si>
  <si>
    <t xml:space="preserve">Фонд начисленной заработной платы всех работников </t>
  </si>
  <si>
    <t>Финансовая деятельность</t>
  </si>
  <si>
    <t>Предоставление прочих коммунальных, социальных и персональных услуг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</si>
  <si>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</si>
  <si>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без субъектов малого предпринимательства; млн. руб.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</si>
  <si>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</si>
  <si>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 xml:space="preserve"> млн. руб.</t>
  </si>
  <si>
    <t>Распределение государственных и муниципальных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</si>
  <si>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Сельское хозяйство,охота и лесной хозяйство</t>
  </si>
  <si>
    <t>средний размер выплачиваемой пенсии</t>
  </si>
  <si>
    <t>Консервативный</t>
  </si>
  <si>
    <t>Базовый</t>
  </si>
  <si>
    <t>Обеспечение электрической энергией, газом и паром; кондиционирование воздуха</t>
  </si>
  <si>
    <t>Водоснабжение,водоотведение, организация сбора и утилизация отходов, деятельность по ликвидации загрязнений</t>
  </si>
  <si>
    <t>Щебзавод</t>
  </si>
  <si>
    <t>ИП Яцуляк, Райпо</t>
  </si>
  <si>
    <t>Литмаш, Мехзавод, Примарм</t>
  </si>
  <si>
    <t xml:space="preserve">ТМХ Сервис </t>
  </si>
  <si>
    <t xml:space="preserve">МУП Теплоэнерго  МУП ВКХ </t>
  </si>
  <si>
    <t>1 вариант</t>
  </si>
  <si>
    <t>2 вариант</t>
  </si>
  <si>
    <t xml:space="preserve">  Глава  Черниговского района                                                  В.Н. Сёмкин</t>
  </si>
  <si>
    <t>Крупные и средние + малые</t>
  </si>
  <si>
    <t>МУП Теплоэнерго,  МУП ВКХ, ООО Энергия</t>
  </si>
  <si>
    <t>Деятельность в области культуры, спорта, организации досуга и развлечений</t>
  </si>
  <si>
    <t xml:space="preserve">к постановлению Администрации </t>
  </si>
  <si>
    <t xml:space="preserve">Основные показатели представляемые для разработки параметров  прогноза социально-экономического развития на 2020 год и на период до 2022 года для Черниговского муниципального района </t>
  </si>
  <si>
    <t>Население</t>
  </si>
  <si>
    <t>Промышленное производство</t>
  </si>
  <si>
    <t>Торговля и услуги населению</t>
  </si>
  <si>
    <t>Малое  предпринимательство, включая микропредприятия</t>
  </si>
  <si>
    <t xml:space="preserve">Численность населения ( в среднегодовом исчислении) </t>
  </si>
  <si>
    <t>Численность населения (на 01 января года)</t>
  </si>
  <si>
    <t>Численность населения ( в среднегодовом исчислении)  городское</t>
  </si>
  <si>
    <t>Численность населения ( в среднегодовом исчислении) сельское</t>
  </si>
  <si>
    <t>Деятельность профессиональная, научная и техническая</t>
  </si>
  <si>
    <t>от  24.07.2019 №  471 -па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</si>
</sst>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_р_."/>
  </numFmts>
  <fonts count="51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1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center"/>
    </xf>
    <xf numFmtId="2" fontId="0" fillId="0" borderId="11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Font="1" applyFill="1" applyBorder="1" applyAlignment="1" applyProtection="1">
      <alignment horizontal="center"/>
      <protection hidden="1"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justify" vertical="center"/>
    </xf>
    <xf numFmtId="2" fontId="0" fillId="0" borderId="11" xfId="0" applyNumberFormat="1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/>
    </xf>
    <xf numFmtId="0" fontId="5" fillId="0" borderId="12" xfId="0" applyFont="1" applyFill="1" applyBorder="1" applyAlignment="1">
      <alignment horizontal="justify" vertical="center"/>
    </xf>
    <xf numFmtId="0" fontId="0" fillId="0" borderId="13" xfId="0" applyFill="1" applyBorder="1" applyAlignment="1">
      <alignment horizontal="justify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5" fillId="0" borderId="14" xfId="0" applyFont="1" applyFill="1" applyBorder="1" applyAlignment="1">
      <alignment horizontal="justify" vertical="center"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0" fontId="10" fillId="0" borderId="14" xfId="0" applyFont="1" applyFill="1" applyBorder="1" applyAlignment="1">
      <alignment horizontal="justify" vertical="center"/>
    </xf>
    <xf numFmtId="164" fontId="0" fillId="35" borderId="11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4" xfId="0" applyFill="1" applyBorder="1" applyAlignment="1">
      <alignment horizontal="justify" vertical="center"/>
    </xf>
    <xf numFmtId="0" fontId="0" fillId="0" borderId="10" xfId="0" applyFill="1" applyBorder="1" applyAlignment="1">
      <alignment horizontal="justify"/>
    </xf>
    <xf numFmtId="0" fontId="0" fillId="0" borderId="16" xfId="0" applyFill="1" applyBorder="1" applyAlignment="1">
      <alignment horizontal="justify" vertical="center"/>
    </xf>
    <xf numFmtId="4" fontId="0" fillId="0" borderId="11" xfId="0" applyNumberForma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center"/>
    </xf>
    <xf numFmtId="0" fontId="0" fillId="0" borderId="0" xfId="0" applyAlignment="1">
      <alignment wrapText="1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/>
    </xf>
    <xf numFmtId="164" fontId="0" fillId="0" borderId="11" xfId="0" applyNumberFormat="1" applyFill="1" applyBorder="1" applyAlignment="1" applyProtection="1">
      <alignment horizontal="center"/>
      <protection hidden="1"/>
    </xf>
    <xf numFmtId="1" fontId="0" fillId="0" borderId="11" xfId="0" applyNumberFormat="1" applyFill="1" applyBorder="1" applyAlignment="1">
      <alignment horizontal="center"/>
    </xf>
    <xf numFmtId="0" fontId="0" fillId="0" borderId="20" xfId="0" applyFill="1" applyBorder="1" applyAlignment="1">
      <alignment horizontal="justify" vertical="center"/>
    </xf>
    <xf numFmtId="0" fontId="0" fillId="0" borderId="17" xfId="0" applyFill="1" applyBorder="1" applyAlignment="1">
      <alignment horizontal="justify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5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176"/>
  <sheetViews>
    <sheetView showGridLines="0" tabSelected="1" zoomScaleSheetLayoutView="100" workbookViewId="0" topLeftCell="A1">
      <selection activeCell="P18" sqref="P18"/>
    </sheetView>
  </sheetViews>
  <sheetFormatPr defaultColWidth="11.57421875" defaultRowHeight="12.75"/>
  <cols>
    <col min="1" max="1" width="2.421875" style="0" customWidth="1"/>
    <col min="2" max="2" width="2.140625" style="0" customWidth="1"/>
    <col min="3" max="3" width="37.57421875" style="1" customWidth="1"/>
    <col min="4" max="4" width="23.421875" style="0" customWidth="1"/>
    <col min="5" max="5" width="14.7109375" style="2" customWidth="1"/>
    <col min="6" max="6" width="16.28125" style="2" customWidth="1"/>
    <col min="7" max="7" width="16.8515625" style="2" customWidth="1"/>
    <col min="8" max="8" width="18.00390625" style="2" customWidth="1"/>
    <col min="9" max="9" width="19.7109375" style="2" customWidth="1"/>
    <col min="10" max="10" width="18.7109375" style="2" customWidth="1"/>
    <col min="11" max="11" width="20.28125" style="2" customWidth="1"/>
    <col min="12" max="12" width="23.00390625" style="2" customWidth="1"/>
    <col min="13" max="13" width="20.140625" style="2" customWidth="1"/>
    <col min="14" max="14" width="10.421875" style="2" customWidth="1"/>
    <col min="15" max="15" width="0.2890625" style="0" hidden="1" customWidth="1"/>
  </cols>
  <sheetData>
    <row r="1" spans="5:19" ht="18">
      <c r="E1" s="3"/>
      <c r="F1" s="3"/>
      <c r="M1" s="85" t="s">
        <v>0</v>
      </c>
      <c r="O1" s="78"/>
      <c r="P1" s="78"/>
      <c r="Q1" s="78"/>
      <c r="R1" s="78"/>
      <c r="S1" s="78"/>
    </row>
    <row r="2" spans="3:13" ht="18">
      <c r="C2"/>
      <c r="D2" s="4"/>
      <c r="E2" s="4"/>
      <c r="F2" s="4"/>
      <c r="G2" s="4"/>
      <c r="H2" s="3"/>
      <c r="I2" s="3"/>
      <c r="J2" s="4"/>
      <c r="K2" s="88" t="s">
        <v>2</v>
      </c>
      <c r="L2" s="88"/>
      <c r="M2" s="86" t="s">
        <v>105</v>
      </c>
    </row>
    <row r="3" spans="3:13" ht="18">
      <c r="C3"/>
      <c r="D3" s="4"/>
      <c r="E3" s="4"/>
      <c r="F3" s="4"/>
      <c r="G3" s="4"/>
      <c r="H3" s="3"/>
      <c r="I3" s="3"/>
      <c r="J3" s="5"/>
      <c r="K3" s="5"/>
      <c r="L3" s="77"/>
      <c r="M3" s="86" t="s">
        <v>1</v>
      </c>
    </row>
    <row r="4" spans="3:13" ht="18">
      <c r="C4"/>
      <c r="D4" s="4"/>
      <c r="E4" s="4"/>
      <c r="F4" s="4"/>
      <c r="G4" s="4"/>
      <c r="H4" s="3"/>
      <c r="I4" s="3"/>
      <c r="J4" s="5"/>
      <c r="K4" s="5"/>
      <c r="L4" s="79"/>
      <c r="M4" s="87" t="s">
        <v>116</v>
      </c>
    </row>
    <row r="5" spans="3:14" ht="15">
      <c r="C5"/>
      <c r="D5" s="4"/>
      <c r="E5" s="4"/>
      <c r="F5" s="4"/>
      <c r="G5" s="4"/>
      <c r="H5" s="3"/>
      <c r="I5" s="3"/>
      <c r="J5" s="4"/>
      <c r="K5" s="4"/>
      <c r="L5" s="6"/>
      <c r="M5" s="6"/>
      <c r="N5" s="4"/>
    </row>
    <row r="6" spans="3:14" ht="15">
      <c r="C6"/>
      <c r="D6" s="4"/>
      <c r="E6" s="4"/>
      <c r="F6" s="4"/>
      <c r="G6" s="4"/>
      <c r="H6" s="4"/>
      <c r="I6" s="4"/>
      <c r="J6" s="4"/>
      <c r="K6" s="4"/>
      <c r="L6" s="6"/>
      <c r="M6" s="6"/>
      <c r="N6" s="4"/>
    </row>
    <row r="7" spans="3:14" ht="15"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7"/>
    </row>
    <row r="8" spans="3:14" ht="15.75" customHeight="1">
      <c r="C8" s="111" t="s">
        <v>106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8"/>
    </row>
    <row r="9" spans="3:14" ht="15.75"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8"/>
    </row>
    <row r="10" spans="3:4" ht="13.5">
      <c r="C10" s="1" t="s">
        <v>2</v>
      </c>
      <c r="D10" s="9"/>
    </row>
    <row r="11" spans="3:14" ht="12.75">
      <c r="C11" s="109" t="s">
        <v>3</v>
      </c>
      <c r="D11" s="90" t="s">
        <v>4</v>
      </c>
      <c r="E11" s="68" t="s">
        <v>5</v>
      </c>
      <c r="F11" s="68" t="s">
        <v>5</v>
      </c>
      <c r="G11" s="69" t="s">
        <v>6</v>
      </c>
      <c r="H11" s="91" t="s">
        <v>7</v>
      </c>
      <c r="I11" s="92"/>
      <c r="J11" s="92"/>
      <c r="K11" s="92"/>
      <c r="L11" s="92"/>
      <c r="M11" s="92"/>
      <c r="N11" s="10" t="s">
        <v>5</v>
      </c>
    </row>
    <row r="12" spans="3:14" ht="12.75">
      <c r="C12" s="109"/>
      <c r="D12" s="90"/>
      <c r="E12" s="93">
        <v>2017</v>
      </c>
      <c r="F12" s="93">
        <v>2018</v>
      </c>
      <c r="G12" s="90">
        <v>2019</v>
      </c>
      <c r="H12" s="91">
        <v>2020</v>
      </c>
      <c r="I12" s="92"/>
      <c r="J12" s="91">
        <v>2021</v>
      </c>
      <c r="K12" s="92"/>
      <c r="L12" s="91">
        <v>2022</v>
      </c>
      <c r="M12" s="92"/>
      <c r="N12" s="98">
        <v>2016</v>
      </c>
    </row>
    <row r="13" spans="3:14" s="50" customFormat="1" ht="12.75">
      <c r="C13" s="109"/>
      <c r="D13" s="90"/>
      <c r="E13" s="94"/>
      <c r="F13" s="94"/>
      <c r="G13" s="90"/>
      <c r="H13" s="70" t="s">
        <v>90</v>
      </c>
      <c r="I13" s="70" t="s">
        <v>91</v>
      </c>
      <c r="J13" s="70" t="s">
        <v>90</v>
      </c>
      <c r="K13" s="70" t="s">
        <v>91</v>
      </c>
      <c r="L13" s="70" t="s">
        <v>90</v>
      </c>
      <c r="M13" s="70" t="s">
        <v>91</v>
      </c>
      <c r="N13" s="98"/>
    </row>
    <row r="14" spans="3:14" ht="12.75">
      <c r="C14" s="109"/>
      <c r="D14" s="90"/>
      <c r="E14" s="95"/>
      <c r="F14" s="95"/>
      <c r="G14" s="90"/>
      <c r="H14" s="69" t="s">
        <v>99</v>
      </c>
      <c r="I14" s="69" t="s">
        <v>100</v>
      </c>
      <c r="J14" s="69" t="s">
        <v>99</v>
      </c>
      <c r="K14" s="69" t="s">
        <v>100</v>
      </c>
      <c r="L14" s="69" t="s">
        <v>99</v>
      </c>
      <c r="M14" s="69" t="s">
        <v>100</v>
      </c>
      <c r="N14" s="98"/>
    </row>
    <row r="15" spans="3:14" ht="12.75">
      <c r="C15" s="53" t="s">
        <v>107</v>
      </c>
      <c r="D15" s="11"/>
      <c r="E15" s="12"/>
      <c r="F15" s="12"/>
      <c r="G15" s="13"/>
      <c r="H15" s="13"/>
      <c r="I15" s="13"/>
      <c r="J15" s="13"/>
      <c r="K15" s="13"/>
      <c r="L15" s="13"/>
      <c r="M15" s="13"/>
      <c r="N15" s="12"/>
    </row>
    <row r="16" spans="3:14" ht="24">
      <c r="C16" s="55" t="s">
        <v>112</v>
      </c>
      <c r="D16" s="14" t="s">
        <v>8</v>
      </c>
      <c r="E16" s="16">
        <v>33.359</v>
      </c>
      <c r="F16" s="16">
        <v>32.892</v>
      </c>
      <c r="G16" s="16">
        <v>32.476</v>
      </c>
      <c r="H16" s="15">
        <v>32</v>
      </c>
      <c r="I16" s="15">
        <v>32.2</v>
      </c>
      <c r="J16" s="16">
        <v>31.9</v>
      </c>
      <c r="K16" s="16">
        <v>32.1</v>
      </c>
      <c r="L16" s="16">
        <v>31.9</v>
      </c>
      <c r="M16" s="16">
        <v>32.1</v>
      </c>
      <c r="N16" s="12"/>
    </row>
    <row r="17" spans="3:14" ht="24">
      <c r="C17" s="55" t="s">
        <v>111</v>
      </c>
      <c r="D17" s="14" t="s">
        <v>8</v>
      </c>
      <c r="E17" s="12">
        <f aca="true" t="shared" si="0" ref="E17:K17">E19+E21</f>
        <v>33.099999999999994</v>
      </c>
      <c r="F17" s="12">
        <f t="shared" si="0"/>
        <v>32.7</v>
      </c>
      <c r="G17" s="16">
        <f t="shared" si="0"/>
        <v>32.3</v>
      </c>
      <c r="H17" s="15">
        <f>H19+H21</f>
        <v>32</v>
      </c>
      <c r="I17" s="15">
        <f t="shared" si="0"/>
        <v>32.2</v>
      </c>
      <c r="J17" s="16">
        <f>J19+J21</f>
        <v>31.9</v>
      </c>
      <c r="K17" s="16">
        <f t="shared" si="0"/>
        <v>32.2</v>
      </c>
      <c r="L17" s="16">
        <f>L19+L21</f>
        <v>31.9</v>
      </c>
      <c r="M17" s="16">
        <f>M19+M21</f>
        <v>32.2</v>
      </c>
      <c r="N17" s="12">
        <v>33.5</v>
      </c>
    </row>
    <row r="18" spans="3:14" ht="21.75" customHeight="1">
      <c r="C18" s="54"/>
      <c r="D18" s="14" t="s">
        <v>9</v>
      </c>
      <c r="E18" s="16">
        <f>E17/N17*100</f>
        <v>98.80597014925372</v>
      </c>
      <c r="F18" s="16">
        <f>F17/E17*100</f>
        <v>98.79154078549851</v>
      </c>
      <c r="G18" s="16">
        <f>G17/F17*100</f>
        <v>98.77675840978591</v>
      </c>
      <c r="H18" s="16">
        <f>H17/G17*100</f>
        <v>99.07120743034056</v>
      </c>
      <c r="I18" s="16">
        <f>I17/G17*100</f>
        <v>99.6904024767802</v>
      </c>
      <c r="J18" s="16">
        <f>J17/H17*100</f>
        <v>99.6875</v>
      </c>
      <c r="K18" s="16">
        <f>K17/I17*100</f>
        <v>100</v>
      </c>
      <c r="L18" s="16">
        <f>L17/H17*100</f>
        <v>99.6875</v>
      </c>
      <c r="M18" s="16">
        <f>M17/I17*100</f>
        <v>100</v>
      </c>
      <c r="N18" s="16">
        <v>100</v>
      </c>
    </row>
    <row r="19" spans="3:14" ht="24">
      <c r="C19" s="55" t="s">
        <v>113</v>
      </c>
      <c r="D19" s="14" t="s">
        <v>8</v>
      </c>
      <c r="E19" s="16">
        <v>8.2</v>
      </c>
      <c r="F19" s="16">
        <v>8.1</v>
      </c>
      <c r="G19" s="16">
        <v>8</v>
      </c>
      <c r="H19" s="16">
        <v>8</v>
      </c>
      <c r="I19" s="16">
        <v>8</v>
      </c>
      <c r="J19" s="16">
        <v>7.9</v>
      </c>
      <c r="K19" s="16">
        <v>8</v>
      </c>
      <c r="L19" s="17">
        <v>7.9</v>
      </c>
      <c r="M19" s="17">
        <v>8</v>
      </c>
      <c r="N19" s="16">
        <v>8.347</v>
      </c>
    </row>
    <row r="20" spans="3:14" ht="24" customHeight="1">
      <c r="C20" s="55"/>
      <c r="D20" s="14" t="s">
        <v>9</v>
      </c>
      <c r="E20" s="16">
        <f>E19/N19*100</f>
        <v>98.23888822331377</v>
      </c>
      <c r="F20" s="16">
        <f>F19/E19*100</f>
        <v>98.78048780487805</v>
      </c>
      <c r="G20" s="16">
        <f>G19/F19*100</f>
        <v>98.76543209876544</v>
      </c>
      <c r="H20" s="16">
        <f>H19/G19*100</f>
        <v>100</v>
      </c>
      <c r="I20" s="16">
        <f>I19/G19*100</f>
        <v>100</v>
      </c>
      <c r="J20" s="16">
        <f>J19/H19*100</f>
        <v>98.75</v>
      </c>
      <c r="K20" s="16">
        <f>K19/I19*100</f>
        <v>100</v>
      </c>
      <c r="L20" s="17">
        <f>L19/H19*100</f>
        <v>98.75</v>
      </c>
      <c r="M20" s="17">
        <f>M19/I19*100</f>
        <v>100</v>
      </c>
      <c r="N20" s="16">
        <v>100</v>
      </c>
    </row>
    <row r="21" spans="3:14" ht="24">
      <c r="C21" s="55" t="s">
        <v>114</v>
      </c>
      <c r="D21" s="14" t="s">
        <v>8</v>
      </c>
      <c r="E21" s="16">
        <v>24.9</v>
      </c>
      <c r="F21" s="16">
        <v>24.6</v>
      </c>
      <c r="G21" s="16">
        <v>24.3</v>
      </c>
      <c r="H21" s="16">
        <v>24</v>
      </c>
      <c r="I21" s="16">
        <v>24.2</v>
      </c>
      <c r="J21" s="16">
        <v>24</v>
      </c>
      <c r="K21" s="16">
        <v>24.2</v>
      </c>
      <c r="L21" s="17">
        <v>24</v>
      </c>
      <c r="M21" s="17">
        <v>24.2</v>
      </c>
      <c r="N21" s="16">
        <v>25.2</v>
      </c>
    </row>
    <row r="22" spans="3:14" ht="21.75" customHeight="1">
      <c r="C22" s="54"/>
      <c r="D22" s="14" t="s">
        <v>9</v>
      </c>
      <c r="E22" s="16">
        <f>E21/N21*100</f>
        <v>98.8095238095238</v>
      </c>
      <c r="F22" s="16">
        <f>F21/E21*100</f>
        <v>98.79518072289157</v>
      </c>
      <c r="G22" s="16">
        <f>G21/F21*100</f>
        <v>98.78048780487805</v>
      </c>
      <c r="H22" s="16">
        <f>H21/G21*100</f>
        <v>98.76543209876543</v>
      </c>
      <c r="I22" s="16">
        <f>I21/G21*100</f>
        <v>99.58847736625513</v>
      </c>
      <c r="J22" s="16">
        <f>J21/H21*100</f>
        <v>100</v>
      </c>
      <c r="K22" s="16">
        <f>K21/I21*100</f>
        <v>100</v>
      </c>
      <c r="L22" s="17">
        <f>L21/H21*100</f>
        <v>100</v>
      </c>
      <c r="M22" s="17">
        <f>M21/I21*100</f>
        <v>100</v>
      </c>
      <c r="N22" s="16">
        <v>100</v>
      </c>
    </row>
    <row r="23" spans="3:14" ht="21" customHeight="1">
      <c r="C23" s="56"/>
      <c r="D23" s="20"/>
      <c r="E23" s="12"/>
      <c r="F23" s="12"/>
      <c r="G23" s="12"/>
      <c r="H23" s="12"/>
      <c r="I23" s="12"/>
      <c r="J23" s="12"/>
      <c r="K23" s="12"/>
      <c r="L23" s="21"/>
      <c r="M23" s="21"/>
      <c r="N23" s="12"/>
    </row>
    <row r="24" spans="3:14" ht="21.75" customHeight="1">
      <c r="C24" s="53" t="s">
        <v>108</v>
      </c>
      <c r="D24" s="20"/>
      <c r="E24" s="12"/>
      <c r="F24" s="12"/>
      <c r="G24" s="12"/>
      <c r="H24" s="12"/>
      <c r="I24" s="12"/>
      <c r="J24" s="12"/>
      <c r="K24" s="12"/>
      <c r="L24" s="21"/>
      <c r="M24" s="21"/>
      <c r="N24" s="12"/>
    </row>
    <row r="25" spans="3:16" ht="15.75" customHeight="1">
      <c r="C25" s="56" t="s">
        <v>10</v>
      </c>
      <c r="D25" s="20" t="s">
        <v>11</v>
      </c>
      <c r="E25" s="16">
        <v>2544.7</v>
      </c>
      <c r="F25" s="16">
        <f aca="true" t="shared" si="1" ref="F25:M25">F27+F31+F48+F51</f>
        <v>2261.9</v>
      </c>
      <c r="G25" s="15">
        <f t="shared" si="1"/>
        <v>2354.4</v>
      </c>
      <c r="H25" s="12">
        <f t="shared" si="1"/>
        <v>2469.6</v>
      </c>
      <c r="I25" s="12">
        <f t="shared" si="1"/>
        <v>2482.9</v>
      </c>
      <c r="J25" s="12">
        <f t="shared" si="1"/>
        <v>2596.5</v>
      </c>
      <c r="K25" s="12">
        <f t="shared" si="1"/>
        <v>2615.1</v>
      </c>
      <c r="L25" s="16">
        <f t="shared" si="1"/>
        <v>2723.7000000000003</v>
      </c>
      <c r="M25" s="16">
        <f t="shared" si="1"/>
        <v>2753.3</v>
      </c>
      <c r="N25" s="16">
        <v>1637.3</v>
      </c>
      <c r="P25" t="s">
        <v>102</v>
      </c>
    </row>
    <row r="26" spans="3:14" ht="19.5" customHeight="1">
      <c r="C26" s="53" t="s">
        <v>12</v>
      </c>
      <c r="D26" s="20"/>
      <c r="E26" s="12"/>
      <c r="F26" s="12"/>
      <c r="G26" s="12"/>
      <c r="H26" s="12"/>
      <c r="I26" s="12"/>
      <c r="J26" s="12"/>
      <c r="K26" s="12"/>
      <c r="L26" s="21"/>
      <c r="M26" s="21"/>
      <c r="N26" s="12"/>
    </row>
    <row r="27" spans="3:16" ht="43.5" customHeight="1">
      <c r="C27" s="55" t="s">
        <v>13</v>
      </c>
      <c r="D27" s="14" t="s">
        <v>11</v>
      </c>
      <c r="E27" s="12">
        <v>1428.5</v>
      </c>
      <c r="F27" s="12">
        <v>1154.3</v>
      </c>
      <c r="G27" s="12">
        <v>1194.7</v>
      </c>
      <c r="H27" s="12">
        <v>1254.4</v>
      </c>
      <c r="I27" s="12">
        <v>1260.4</v>
      </c>
      <c r="J27" s="12">
        <v>1323.4</v>
      </c>
      <c r="K27" s="12">
        <v>1329.8</v>
      </c>
      <c r="L27" s="21">
        <v>1390</v>
      </c>
      <c r="M27" s="21">
        <v>1402</v>
      </c>
      <c r="N27" s="12">
        <v>549.1</v>
      </c>
      <c r="P27" t="s">
        <v>94</v>
      </c>
    </row>
    <row r="28" spans="3:14" ht="18" customHeight="1">
      <c r="C28" s="55" t="s">
        <v>14</v>
      </c>
      <c r="D28" s="14" t="s">
        <v>9</v>
      </c>
      <c r="E28" s="22">
        <f>E27/E29/N27*10000</f>
        <v>315.71963300935505</v>
      </c>
      <c r="F28" s="22">
        <f>F27/F29/E27*10000</f>
        <v>80.4030251263807</v>
      </c>
      <c r="G28" s="22">
        <f>G27/G29/F27*10000</f>
        <v>100.29065570126397</v>
      </c>
      <c r="H28" s="22">
        <f>H27/H29/G27*10000</f>
        <v>99.42904393394058</v>
      </c>
      <c r="I28" s="22">
        <f>I27/I29/G27*10000</f>
        <v>100.28449479497694</v>
      </c>
      <c r="J28" s="22">
        <f>J27/J29/H27*10000</f>
        <v>99.90590696505875</v>
      </c>
      <c r="K28" s="22">
        <f>K27/K29/I27*10000</f>
        <v>100.29105371823537</v>
      </c>
      <c r="L28" s="22">
        <f>L27/L29/J27*10000</f>
        <v>99.55686451743212</v>
      </c>
      <c r="M28" s="22">
        <f>M27/M29/K27*10000</f>
        <v>100.2180493135707</v>
      </c>
      <c r="N28" s="22">
        <v>97.9</v>
      </c>
    </row>
    <row r="29" spans="3:14" ht="23.25" customHeight="1">
      <c r="C29" s="55" t="s">
        <v>15</v>
      </c>
      <c r="D29" s="14" t="s">
        <v>9</v>
      </c>
      <c r="E29" s="16">
        <v>82.4</v>
      </c>
      <c r="F29" s="15">
        <v>100.5</v>
      </c>
      <c r="G29" s="25">
        <v>103.2</v>
      </c>
      <c r="H29" s="25">
        <v>105.6</v>
      </c>
      <c r="I29" s="22">
        <v>105.2</v>
      </c>
      <c r="J29" s="25">
        <v>105.6</v>
      </c>
      <c r="K29" s="22">
        <v>105.2</v>
      </c>
      <c r="L29" s="25">
        <v>105.5</v>
      </c>
      <c r="M29" s="25">
        <v>105.2</v>
      </c>
      <c r="N29" s="16">
        <v>102.1</v>
      </c>
    </row>
    <row r="30" spans="3:14" ht="22.5" customHeight="1">
      <c r="C30" s="57" t="s">
        <v>16</v>
      </c>
      <c r="D30" s="14"/>
      <c r="E30" s="12"/>
      <c r="F30" s="12"/>
      <c r="G30" s="23"/>
      <c r="H30" s="23"/>
      <c r="I30" s="23"/>
      <c r="J30" s="23"/>
      <c r="K30" s="23"/>
      <c r="L30" s="23"/>
      <c r="M30" s="23"/>
      <c r="N30" s="12"/>
    </row>
    <row r="31" spans="3:14" ht="51">
      <c r="C31" s="58" t="s">
        <v>13</v>
      </c>
      <c r="D31" s="14" t="s">
        <v>11</v>
      </c>
      <c r="E31" s="16">
        <f>E34+E42+E45</f>
        <v>904.6</v>
      </c>
      <c r="F31" s="16">
        <f>F34+F42+F45</f>
        <v>856.9</v>
      </c>
      <c r="G31" s="16">
        <f aca="true" t="shared" si="2" ref="G31:M31">G34+G42+G45</f>
        <v>896.6</v>
      </c>
      <c r="H31" s="16">
        <f t="shared" si="2"/>
        <v>941.6</v>
      </c>
      <c r="I31" s="16">
        <f t="shared" si="2"/>
        <v>946.5</v>
      </c>
      <c r="J31" s="16">
        <f t="shared" si="2"/>
        <v>988.6</v>
      </c>
      <c r="K31" s="16">
        <f t="shared" si="2"/>
        <v>998.3000000000001</v>
      </c>
      <c r="L31" s="16">
        <f t="shared" si="2"/>
        <v>1037.8</v>
      </c>
      <c r="M31" s="16">
        <f t="shared" si="2"/>
        <v>1052.8</v>
      </c>
      <c r="N31" s="16">
        <v>854.3</v>
      </c>
    </row>
    <row r="32" spans="3:14" ht="18.75" customHeight="1">
      <c r="C32" s="55" t="s">
        <v>17</v>
      </c>
      <c r="D32" s="14" t="s">
        <v>9</v>
      </c>
      <c r="E32" s="22">
        <f>E31/E33/N31*10000</f>
        <v>97.95361832284912</v>
      </c>
      <c r="F32" s="22">
        <f>F31/F33/E31*10000</f>
        <v>89.11284208713529</v>
      </c>
      <c r="G32" s="22">
        <f>G31/G33/F31*10000</f>
        <v>97.4236306742528</v>
      </c>
      <c r="H32" s="22">
        <f>H31/H33/G31*10000</f>
        <v>101.9601558422433</v>
      </c>
      <c r="I32" s="22">
        <f>I31/I33/G31*10000</f>
        <v>101.60295433266556</v>
      </c>
      <c r="J32" s="22">
        <f>J31/J33/H31*10000</f>
        <v>101.93349885755295</v>
      </c>
      <c r="K32" s="22">
        <f>K31/K33/I31*10000</f>
        <v>101.90608164838166</v>
      </c>
      <c r="L32" s="22">
        <f>L31/L33/J31*10000</f>
        <v>101.91915997713741</v>
      </c>
      <c r="M32" s="22">
        <f>M31/M33/K31*10000</f>
        <v>101.89302490562457</v>
      </c>
      <c r="N32" s="22">
        <v>97.8</v>
      </c>
    </row>
    <row r="33" spans="3:14" ht="21" customHeight="1">
      <c r="C33" s="58" t="s">
        <v>15</v>
      </c>
      <c r="D33" s="14" t="s">
        <v>9</v>
      </c>
      <c r="E33" s="16">
        <v>108.1</v>
      </c>
      <c r="F33" s="16">
        <v>106.3</v>
      </c>
      <c r="G33" s="22">
        <v>107.4</v>
      </c>
      <c r="H33" s="22">
        <v>103</v>
      </c>
      <c r="I33" s="22">
        <v>103.9</v>
      </c>
      <c r="J33" s="22">
        <v>103</v>
      </c>
      <c r="K33" s="22">
        <v>103.5</v>
      </c>
      <c r="L33" s="22">
        <v>103</v>
      </c>
      <c r="M33" s="22">
        <v>103.5</v>
      </c>
      <c r="N33" s="16">
        <v>102.2</v>
      </c>
    </row>
    <row r="34" spans="3:16" ht="28.5" customHeight="1">
      <c r="C34" s="59" t="s">
        <v>18</v>
      </c>
      <c r="D34" s="14" t="s">
        <v>11</v>
      </c>
      <c r="E34" s="15">
        <v>5.4</v>
      </c>
      <c r="F34" s="15">
        <v>5.3</v>
      </c>
      <c r="G34" s="25">
        <v>5.6</v>
      </c>
      <c r="H34" s="25">
        <v>5.8</v>
      </c>
      <c r="I34" s="25">
        <v>5.8</v>
      </c>
      <c r="J34" s="25">
        <v>6</v>
      </c>
      <c r="K34" s="25">
        <v>6</v>
      </c>
      <c r="L34" s="25">
        <v>6.2</v>
      </c>
      <c r="M34" s="25">
        <v>6.2</v>
      </c>
      <c r="N34" s="15">
        <v>0.5</v>
      </c>
      <c r="P34" t="s">
        <v>95</v>
      </c>
    </row>
    <row r="35" spans="3:14" ht="18" customHeight="1">
      <c r="C35" s="58" t="s">
        <v>17</v>
      </c>
      <c r="D35" s="26" t="s">
        <v>9</v>
      </c>
      <c r="E35" s="22">
        <f>E34/E36/N34*10000</f>
        <v>1126.1730969760167</v>
      </c>
      <c r="F35" s="22">
        <f>F34/F36/E34*10000</f>
        <v>97.08026523061142</v>
      </c>
      <c r="G35" s="22">
        <f>G34/G36/F34*10000</f>
        <v>99.96251405722852</v>
      </c>
      <c r="H35" s="22">
        <f>H34/H36/G34*10000</f>
        <v>99.58791208791209</v>
      </c>
      <c r="I35" s="22">
        <f>I34/I36/G34*10000</f>
        <v>100.06901311249138</v>
      </c>
      <c r="J35" s="22">
        <f>J34/J36/H34*10000</f>
        <v>99.46949602122017</v>
      </c>
      <c r="K35" s="22">
        <f>K34/K36/I34*10000</f>
        <v>100.04668845461214</v>
      </c>
      <c r="L35" s="22">
        <f>L34/L36/J34*10000</f>
        <v>99.45460378569136</v>
      </c>
      <c r="M35" s="22">
        <f>M34/M36/K34*10000</f>
        <v>99.74259974259975</v>
      </c>
      <c r="N35" s="22">
        <v>96.2</v>
      </c>
    </row>
    <row r="36" spans="3:14" ht="21" customHeight="1">
      <c r="C36" s="58" t="s">
        <v>15</v>
      </c>
      <c r="D36" s="26" t="s">
        <v>9</v>
      </c>
      <c r="E36" s="17">
        <v>95.9</v>
      </c>
      <c r="F36" s="17">
        <v>101.1</v>
      </c>
      <c r="G36" s="22">
        <v>105.7</v>
      </c>
      <c r="H36" s="22">
        <v>104</v>
      </c>
      <c r="I36" s="22">
        <v>103.5</v>
      </c>
      <c r="J36" s="22">
        <v>104</v>
      </c>
      <c r="K36" s="22">
        <v>103.4</v>
      </c>
      <c r="L36" s="22">
        <v>103.9</v>
      </c>
      <c r="M36" s="22">
        <v>103.6</v>
      </c>
      <c r="N36" s="17">
        <v>104</v>
      </c>
    </row>
    <row r="37" spans="3:14" ht="48" customHeight="1">
      <c r="C37" s="54"/>
      <c r="D37" s="26"/>
      <c r="E37" s="21"/>
      <c r="F37" s="21"/>
      <c r="G37" s="23"/>
      <c r="H37" s="23"/>
      <c r="I37" s="23"/>
      <c r="J37" s="23"/>
      <c r="K37" s="23"/>
      <c r="L37" s="23"/>
      <c r="M37" s="23"/>
      <c r="N37" s="21"/>
    </row>
    <row r="38" spans="3:14" ht="12.75">
      <c r="C38" s="102" t="s">
        <v>3</v>
      </c>
      <c r="D38" s="93" t="s">
        <v>4</v>
      </c>
      <c r="E38" s="68" t="s">
        <v>5</v>
      </c>
      <c r="F38" s="68" t="s">
        <v>5</v>
      </c>
      <c r="G38" s="69" t="s">
        <v>6</v>
      </c>
      <c r="H38" s="91" t="s">
        <v>7</v>
      </c>
      <c r="I38" s="92"/>
      <c r="J38" s="92"/>
      <c r="K38" s="92"/>
      <c r="L38" s="92"/>
      <c r="M38" s="92"/>
      <c r="N38" s="10" t="s">
        <v>5</v>
      </c>
    </row>
    <row r="39" spans="3:14" ht="12.75">
      <c r="C39" s="103"/>
      <c r="D39" s="94"/>
      <c r="E39" s="93">
        <v>2017</v>
      </c>
      <c r="F39" s="93">
        <v>2018</v>
      </c>
      <c r="G39" s="90">
        <v>2019</v>
      </c>
      <c r="H39" s="91">
        <v>2020</v>
      </c>
      <c r="I39" s="92"/>
      <c r="J39" s="91">
        <v>2021</v>
      </c>
      <c r="K39" s="92"/>
      <c r="L39" s="91">
        <v>2022</v>
      </c>
      <c r="M39" s="92"/>
      <c r="N39" s="99">
        <v>2016</v>
      </c>
    </row>
    <row r="40" spans="3:14" s="50" customFormat="1" ht="26.25" customHeight="1">
      <c r="C40" s="103"/>
      <c r="D40" s="94"/>
      <c r="E40" s="94"/>
      <c r="F40" s="94"/>
      <c r="G40" s="90"/>
      <c r="H40" s="70" t="s">
        <v>90</v>
      </c>
      <c r="I40" s="70" t="s">
        <v>91</v>
      </c>
      <c r="J40" s="70" t="s">
        <v>90</v>
      </c>
      <c r="K40" s="70" t="s">
        <v>91</v>
      </c>
      <c r="L40" s="70" t="s">
        <v>90</v>
      </c>
      <c r="M40" s="70" t="s">
        <v>91</v>
      </c>
      <c r="N40" s="100"/>
    </row>
    <row r="41" spans="3:14" ht="12.75">
      <c r="C41" s="104"/>
      <c r="D41" s="95"/>
      <c r="E41" s="95"/>
      <c r="F41" s="95"/>
      <c r="G41" s="90"/>
      <c r="H41" s="69" t="s">
        <v>99</v>
      </c>
      <c r="I41" s="69" t="s">
        <v>100</v>
      </c>
      <c r="J41" s="69" t="s">
        <v>99</v>
      </c>
      <c r="K41" s="69" t="s">
        <v>100</v>
      </c>
      <c r="L41" s="69" t="s">
        <v>99</v>
      </c>
      <c r="M41" s="69" t="s">
        <v>100</v>
      </c>
      <c r="N41" s="101"/>
    </row>
    <row r="42" spans="3:16" ht="36">
      <c r="C42" s="60" t="s">
        <v>19</v>
      </c>
      <c r="D42" s="26" t="s">
        <v>11</v>
      </c>
      <c r="E42" s="17">
        <v>59.3</v>
      </c>
      <c r="F42" s="17">
        <v>17.3</v>
      </c>
      <c r="G42" s="22">
        <v>15</v>
      </c>
      <c r="H42" s="22">
        <v>15.8</v>
      </c>
      <c r="I42" s="22">
        <v>15.9</v>
      </c>
      <c r="J42" s="22">
        <v>16.6</v>
      </c>
      <c r="K42" s="22">
        <v>16.7</v>
      </c>
      <c r="L42" s="22">
        <v>17.6</v>
      </c>
      <c r="M42" s="22">
        <v>17.6</v>
      </c>
      <c r="N42" s="17">
        <v>102.7</v>
      </c>
      <c r="P42" t="s">
        <v>96</v>
      </c>
    </row>
    <row r="43" spans="3:14" ht="12.75">
      <c r="C43" s="61" t="s">
        <v>17</v>
      </c>
      <c r="D43" s="26" t="s">
        <v>9</v>
      </c>
      <c r="E43" s="22">
        <f>E42/E44/N42*10000</f>
        <v>56.49803638359213</v>
      </c>
      <c r="F43" s="22">
        <f>F42/F44/E42*10000</f>
        <v>28.657851754423746</v>
      </c>
      <c r="G43" s="22">
        <f>G42/G44/F42*10000</f>
        <v>84.34358201569914</v>
      </c>
      <c r="H43" s="22">
        <f>H42/H44/G42*10000</f>
        <v>99.090624020069</v>
      </c>
      <c r="I43" s="22">
        <f>I42/I44/G42*10000</f>
        <v>100.56925996204934</v>
      </c>
      <c r="J43" s="22">
        <f>J42/J44/H42*10000</f>
        <v>99.02289457044347</v>
      </c>
      <c r="K43" s="22">
        <f>K42/K44/I42*10000</f>
        <v>100.12530652133508</v>
      </c>
      <c r="L43" s="22">
        <f>L42/L44/J42*10000</f>
        <v>100.1171826114657</v>
      </c>
      <c r="M43" s="22">
        <f>M42/M44/K42*10000</f>
        <v>100.37068719703453</v>
      </c>
      <c r="N43" s="22">
        <v>93.2</v>
      </c>
    </row>
    <row r="44" spans="3:14" ht="12.75">
      <c r="C44" s="61" t="s">
        <v>15</v>
      </c>
      <c r="D44" s="26" t="s">
        <v>9</v>
      </c>
      <c r="E44" s="17">
        <v>102.2</v>
      </c>
      <c r="F44" s="17">
        <v>101.8</v>
      </c>
      <c r="G44" s="22">
        <v>102.8</v>
      </c>
      <c r="H44" s="22">
        <v>106.3</v>
      </c>
      <c r="I44" s="22">
        <v>105.4</v>
      </c>
      <c r="J44" s="22">
        <v>106.1</v>
      </c>
      <c r="K44" s="22">
        <v>104.9</v>
      </c>
      <c r="L44" s="22">
        <v>105.9</v>
      </c>
      <c r="M44" s="22">
        <v>105</v>
      </c>
      <c r="N44" s="17">
        <v>107.3</v>
      </c>
    </row>
    <row r="45" spans="3:16" ht="12.75">
      <c r="C45" s="60" t="s">
        <v>20</v>
      </c>
      <c r="D45" s="26" t="s">
        <v>11</v>
      </c>
      <c r="E45" s="17">
        <v>839.9</v>
      </c>
      <c r="F45" s="17">
        <v>834.3</v>
      </c>
      <c r="G45" s="22">
        <v>876</v>
      </c>
      <c r="H45" s="22">
        <v>920</v>
      </c>
      <c r="I45" s="22">
        <v>924.8</v>
      </c>
      <c r="J45" s="22">
        <v>966</v>
      </c>
      <c r="K45" s="22">
        <v>975.6</v>
      </c>
      <c r="L45" s="22">
        <v>1014</v>
      </c>
      <c r="M45" s="22">
        <v>1029</v>
      </c>
      <c r="N45" s="17">
        <v>658.3</v>
      </c>
      <c r="P45" t="s">
        <v>97</v>
      </c>
    </row>
    <row r="46" spans="3:14" ht="12.75">
      <c r="C46" s="61" t="s">
        <v>17</v>
      </c>
      <c r="D46" s="26" t="s">
        <v>9</v>
      </c>
      <c r="E46" s="22">
        <f>E45/E47/N45*10000</f>
        <v>115.8821134391932</v>
      </c>
      <c r="F46" s="22">
        <f>F45/F47/E45*10000</f>
        <v>94.60309900838534</v>
      </c>
      <c r="G46" s="22">
        <f>G45/G47/F45*10000</f>
        <v>99.80817688743414</v>
      </c>
      <c r="H46" s="22">
        <f>H45/H47/G45*10000</f>
        <v>99.45343849453438</v>
      </c>
      <c r="I46" s="22">
        <f>I45/I47/G45*10000</f>
        <v>100.0670864983012</v>
      </c>
      <c r="J46" s="22">
        <f>J45/J47/H45*10000</f>
        <v>99.5260663507109</v>
      </c>
      <c r="K46" s="22">
        <f>K45/K47/I45*10000</f>
        <v>100.18336142903618</v>
      </c>
      <c r="L46" s="22">
        <f>L45/L47/J45*10000</f>
        <v>99.87530361501321</v>
      </c>
      <c r="M46" s="22">
        <f>M45/M47/K45*10000</f>
        <v>100.06978627661037</v>
      </c>
      <c r="N46" s="22">
        <v>94.4</v>
      </c>
    </row>
    <row r="47" spans="3:14" ht="12.75">
      <c r="C47" s="61" t="s">
        <v>15</v>
      </c>
      <c r="D47" s="26" t="s">
        <v>9</v>
      </c>
      <c r="E47" s="17">
        <v>110.1</v>
      </c>
      <c r="F47" s="17">
        <v>105</v>
      </c>
      <c r="G47" s="22">
        <v>105.2</v>
      </c>
      <c r="H47" s="22">
        <v>105.6</v>
      </c>
      <c r="I47" s="22">
        <v>105.5</v>
      </c>
      <c r="J47" s="22">
        <v>105.5</v>
      </c>
      <c r="K47" s="22">
        <v>105.3</v>
      </c>
      <c r="L47" s="22">
        <v>105.1</v>
      </c>
      <c r="M47" s="22">
        <v>105.4</v>
      </c>
      <c r="N47" s="17">
        <v>105.9</v>
      </c>
    </row>
    <row r="48" spans="3:16" ht="48" customHeight="1">
      <c r="C48" s="62" t="s">
        <v>92</v>
      </c>
      <c r="D48" s="26" t="s">
        <v>11</v>
      </c>
      <c r="E48" s="17">
        <v>190.2</v>
      </c>
      <c r="F48" s="17">
        <v>220.4</v>
      </c>
      <c r="G48" s="22">
        <v>231.4</v>
      </c>
      <c r="H48" s="22">
        <v>240.7</v>
      </c>
      <c r="I48" s="22">
        <v>243</v>
      </c>
      <c r="J48" s="22">
        <v>250.3</v>
      </c>
      <c r="K48" s="22">
        <v>252.7</v>
      </c>
      <c r="L48" s="22">
        <v>260.3</v>
      </c>
      <c r="M48" s="22">
        <v>262.8</v>
      </c>
      <c r="N48" s="17">
        <v>217</v>
      </c>
      <c r="P48" t="s">
        <v>103</v>
      </c>
    </row>
    <row r="49" spans="3:14" ht="12.75">
      <c r="C49" s="61" t="s">
        <v>17</v>
      </c>
      <c r="D49" s="26" t="s">
        <v>9</v>
      </c>
      <c r="E49" s="22">
        <f>E48/E50/N48*10000</f>
        <v>81.99230082811361</v>
      </c>
      <c r="F49" s="22">
        <f>F48/F50/E48*10000</f>
        <v>111.5284149504751</v>
      </c>
      <c r="G49" s="22">
        <f>G48/G50/F48*10000</f>
        <v>99.70648204163025</v>
      </c>
      <c r="H49" s="22">
        <f>H48/H50/G48*10000</f>
        <v>99.82630968634547</v>
      </c>
      <c r="I49" s="22">
        <f>I48/I50/G48*10000</f>
        <v>100.7801963181635</v>
      </c>
      <c r="J49" s="22">
        <f>J48/J50/H48*10000</f>
        <v>99.98881467514622</v>
      </c>
      <c r="K49" s="22">
        <f>K48/K50/I48*10000</f>
        <v>99.99208610319721</v>
      </c>
      <c r="L49" s="22">
        <f>L48/L50/J48*10000</f>
        <v>99.99539014720797</v>
      </c>
      <c r="M49" s="22">
        <f>M48/M50/K48*10000</f>
        <v>99.99695595263464</v>
      </c>
      <c r="N49" s="22">
        <v>95</v>
      </c>
    </row>
    <row r="50" spans="3:14" ht="12.75">
      <c r="C50" s="61" t="s">
        <v>15</v>
      </c>
      <c r="D50" s="26" t="s">
        <v>9</v>
      </c>
      <c r="E50" s="17">
        <v>106.9</v>
      </c>
      <c r="F50" s="17">
        <v>103.9</v>
      </c>
      <c r="G50" s="22">
        <v>105.3</v>
      </c>
      <c r="H50" s="22">
        <v>104.2</v>
      </c>
      <c r="I50" s="22">
        <v>104.2</v>
      </c>
      <c r="J50" s="22">
        <v>104</v>
      </c>
      <c r="K50" s="22">
        <v>104</v>
      </c>
      <c r="L50" s="22">
        <v>104</v>
      </c>
      <c r="M50" s="22">
        <v>104</v>
      </c>
      <c r="N50" s="17">
        <v>105.3</v>
      </c>
    </row>
    <row r="51" spans="3:16" ht="59.25" customHeight="1">
      <c r="C51" s="62" t="s">
        <v>93</v>
      </c>
      <c r="D51" s="26" t="s">
        <v>11</v>
      </c>
      <c r="E51" s="17">
        <v>21.4</v>
      </c>
      <c r="F51" s="17">
        <v>30.3</v>
      </c>
      <c r="G51" s="22">
        <v>31.7</v>
      </c>
      <c r="H51" s="22">
        <v>32.9</v>
      </c>
      <c r="I51" s="22">
        <v>33</v>
      </c>
      <c r="J51" s="22">
        <v>34.2</v>
      </c>
      <c r="K51" s="22">
        <v>34.3</v>
      </c>
      <c r="L51" s="22">
        <v>35.6</v>
      </c>
      <c r="M51" s="22">
        <v>35.7</v>
      </c>
      <c r="N51" s="17">
        <v>16.9</v>
      </c>
      <c r="P51" t="s">
        <v>98</v>
      </c>
    </row>
    <row r="52" spans="3:14" ht="12.75">
      <c r="C52" s="61" t="s">
        <v>17</v>
      </c>
      <c r="D52" s="26" t="s">
        <v>9</v>
      </c>
      <c r="E52" s="22">
        <f>E51/E53/N51*10000</f>
        <v>109.44444160320764</v>
      </c>
      <c r="F52" s="22">
        <f>F51/F53/E51*10000</f>
        <v>128.6001680715068</v>
      </c>
      <c r="G52" s="22">
        <f>G51/G53/F51*10000</f>
        <v>100.01956218566407</v>
      </c>
      <c r="H52" s="22">
        <f>H51/H53/G51*10000</f>
        <v>99.69787604129735</v>
      </c>
      <c r="I52" s="22">
        <f>I51/I53/G51*10000</f>
        <v>100.00090909917364</v>
      </c>
      <c r="J52" s="22">
        <f>J51/J53/H51*10000</f>
        <v>99.95323825111062</v>
      </c>
      <c r="K52" s="22">
        <f>K51/K53/I51*10000</f>
        <v>99.94172494172494</v>
      </c>
      <c r="L52" s="22">
        <f>L51/L53/J51*10000</f>
        <v>100.08996851102113</v>
      </c>
      <c r="M52" s="22">
        <f>M51/M53/K51*10000</f>
        <v>100.07849293563581</v>
      </c>
      <c r="N52" s="22">
        <v>100.3</v>
      </c>
    </row>
    <row r="53" spans="3:14" ht="12.75">
      <c r="C53" s="61" t="s">
        <v>15</v>
      </c>
      <c r="D53" s="26" t="s">
        <v>9</v>
      </c>
      <c r="E53" s="17">
        <v>115.7</v>
      </c>
      <c r="F53" s="17">
        <v>110.1</v>
      </c>
      <c r="G53" s="22">
        <v>104.6</v>
      </c>
      <c r="H53" s="22">
        <v>104.1</v>
      </c>
      <c r="I53" s="22">
        <v>104.1</v>
      </c>
      <c r="J53" s="22">
        <v>104</v>
      </c>
      <c r="K53" s="22">
        <v>104</v>
      </c>
      <c r="L53" s="22">
        <v>104</v>
      </c>
      <c r="M53" s="22">
        <v>104</v>
      </c>
      <c r="N53" s="17">
        <v>99.7</v>
      </c>
    </row>
    <row r="54" spans="3:14" ht="12.75">
      <c r="C54" s="61"/>
      <c r="D54" s="26"/>
      <c r="E54" s="21"/>
      <c r="F54" s="21"/>
      <c r="G54" s="23"/>
      <c r="H54" s="23"/>
      <c r="I54" s="23"/>
      <c r="J54" s="23"/>
      <c r="K54" s="23"/>
      <c r="L54" s="23"/>
      <c r="M54" s="23"/>
      <c r="N54" s="21"/>
    </row>
    <row r="55" spans="3:14" ht="12.75">
      <c r="C55" s="63" t="s">
        <v>21</v>
      </c>
      <c r="D55" s="27"/>
      <c r="E55" s="21"/>
      <c r="F55" s="21"/>
      <c r="G55" s="23"/>
      <c r="H55" s="23"/>
      <c r="I55" s="23"/>
      <c r="J55" s="23"/>
      <c r="K55" s="23"/>
      <c r="L55" s="23"/>
      <c r="M55" s="23"/>
      <c r="N55" s="21"/>
    </row>
    <row r="56" spans="3:14" ht="24">
      <c r="C56" s="61" t="s">
        <v>22</v>
      </c>
      <c r="D56" s="26" t="s">
        <v>11</v>
      </c>
      <c r="E56" s="17">
        <f>E59+E62</f>
        <v>1891</v>
      </c>
      <c r="F56" s="17">
        <f aca="true" t="shared" si="3" ref="F56:M56">F59+F62</f>
        <v>1768</v>
      </c>
      <c r="G56" s="17">
        <f t="shared" si="3"/>
        <v>1974.27</v>
      </c>
      <c r="H56" s="19">
        <f t="shared" si="3"/>
        <v>2097.59</v>
      </c>
      <c r="I56" s="19">
        <f t="shared" si="3"/>
        <v>2118.52</v>
      </c>
      <c r="J56" s="19">
        <f t="shared" si="3"/>
        <v>2226.66</v>
      </c>
      <c r="K56" s="19">
        <f t="shared" si="3"/>
        <v>2282.85</v>
      </c>
      <c r="L56" s="19">
        <f t="shared" si="3"/>
        <v>2362.33</v>
      </c>
      <c r="M56" s="19">
        <f t="shared" si="3"/>
        <v>2463.06</v>
      </c>
      <c r="N56" s="17">
        <v>1812.4</v>
      </c>
    </row>
    <row r="57" spans="3:14" ht="12.75">
      <c r="C57" s="61" t="s">
        <v>17</v>
      </c>
      <c r="D57" s="26" t="s">
        <v>9</v>
      </c>
      <c r="E57" s="22">
        <f>E56/E58/N56*10000</f>
        <v>107.56370205707758</v>
      </c>
      <c r="F57" s="22">
        <f>F56/F58/E56*10000</f>
        <v>92.93787775725342</v>
      </c>
      <c r="G57" s="22">
        <f>G56/G58/F56*10000</f>
        <v>107.8906813561545</v>
      </c>
      <c r="H57" s="22">
        <f>H56/H58/G56*10000</f>
        <v>102.35680097674309</v>
      </c>
      <c r="I57" s="22">
        <f>I56/I58/G56*10000</f>
        <v>103.97916482367361</v>
      </c>
      <c r="J57" s="22">
        <f>J56/J58/H56*10000</f>
        <v>102.36572041028505</v>
      </c>
      <c r="K57" s="22">
        <f>K56/K58/I56*10000</f>
        <v>104.21356889746504</v>
      </c>
      <c r="L57" s="22">
        <f>L56/L58/J56*10000</f>
        <v>102.3076010745596</v>
      </c>
      <c r="M57" s="22">
        <f>M56/M58/K56*10000</f>
        <v>104.14486464161213</v>
      </c>
      <c r="N57" s="22">
        <v>96.2</v>
      </c>
    </row>
    <row r="58" spans="3:14" s="28" customFormat="1" ht="12.75">
      <c r="C58" s="61" t="s">
        <v>15</v>
      </c>
      <c r="D58" s="26" t="s">
        <v>9</v>
      </c>
      <c r="E58" s="17">
        <v>97</v>
      </c>
      <c r="F58" s="17">
        <v>100.6</v>
      </c>
      <c r="G58" s="22">
        <v>103.5</v>
      </c>
      <c r="H58" s="22">
        <v>103.8</v>
      </c>
      <c r="I58" s="22">
        <v>103.2</v>
      </c>
      <c r="J58" s="22">
        <v>103.7</v>
      </c>
      <c r="K58" s="22">
        <v>103.4</v>
      </c>
      <c r="L58" s="22">
        <v>103.7</v>
      </c>
      <c r="M58" s="22">
        <v>103.6</v>
      </c>
      <c r="N58" s="17">
        <v>103.9</v>
      </c>
    </row>
    <row r="59" spans="3:14" s="28" customFormat="1" ht="12.75">
      <c r="C59" s="61" t="s">
        <v>23</v>
      </c>
      <c r="D59" s="26" t="s">
        <v>11</v>
      </c>
      <c r="E59" s="17">
        <v>1529.7</v>
      </c>
      <c r="F59" s="17">
        <v>1443.9</v>
      </c>
      <c r="G59" s="22">
        <v>1637.53</v>
      </c>
      <c r="H59" s="25">
        <v>1747.38</v>
      </c>
      <c r="I59" s="25">
        <v>1765.83</v>
      </c>
      <c r="J59" s="25">
        <v>1862.79</v>
      </c>
      <c r="K59" s="25">
        <v>1913.45</v>
      </c>
      <c r="L59" s="25">
        <v>1983.91</v>
      </c>
      <c r="M59" s="25">
        <v>2075.42</v>
      </c>
      <c r="N59" s="17">
        <v>1536.9</v>
      </c>
    </row>
    <row r="60" spans="3:14" ht="12.75">
      <c r="C60" s="61" t="s">
        <v>17</v>
      </c>
      <c r="D60" s="26" t="s">
        <v>9</v>
      </c>
      <c r="E60" s="22">
        <f>E59/E61/N59*10000</f>
        <v>107.25379794974657</v>
      </c>
      <c r="F60" s="22">
        <f>F59/F61/E59*10000</f>
        <v>93.6419216964422</v>
      </c>
      <c r="G60" s="22">
        <f>G59/G61/F59*10000</f>
        <v>110.0002021951406</v>
      </c>
      <c r="H60" s="22">
        <f>H59/H61/G59*10000</f>
        <v>103.00026452402288</v>
      </c>
      <c r="I60" s="22">
        <f>I59/I61/G59*10000</f>
        <v>104.9999717257683</v>
      </c>
      <c r="J60" s="22">
        <f>J59/J61/H59*10000</f>
        <v>102.99975400023321</v>
      </c>
      <c r="K60" s="22">
        <f>K59/K61/I59*10000</f>
        <v>104.99981408483625</v>
      </c>
      <c r="L60" s="22">
        <f>L59/L61/J59*10000</f>
        <v>103.00007238367715</v>
      </c>
      <c r="M60" s="22">
        <f>M59/M61/K59*10000</f>
        <v>104.99982077754619</v>
      </c>
      <c r="N60" s="22">
        <v>111.1</v>
      </c>
    </row>
    <row r="61" spans="3:15" s="28" customFormat="1" ht="12.75">
      <c r="C61" s="61" t="s">
        <v>15</v>
      </c>
      <c r="D61" s="26" t="s">
        <v>9</v>
      </c>
      <c r="E61" s="17">
        <v>92.8</v>
      </c>
      <c r="F61" s="17">
        <v>100.8</v>
      </c>
      <c r="G61" s="22">
        <v>103.1</v>
      </c>
      <c r="H61" s="22">
        <v>103.6</v>
      </c>
      <c r="I61" s="22">
        <v>102.7</v>
      </c>
      <c r="J61" s="22">
        <v>103.5</v>
      </c>
      <c r="K61" s="22">
        <v>103.2</v>
      </c>
      <c r="L61" s="22">
        <v>103.4</v>
      </c>
      <c r="M61" s="22">
        <v>103.3</v>
      </c>
      <c r="N61" s="17">
        <v>105.4</v>
      </c>
      <c r="O61" s="29"/>
    </row>
    <row r="62" spans="3:14" s="28" customFormat="1" ht="12.75">
      <c r="C62" s="61" t="s">
        <v>24</v>
      </c>
      <c r="D62" s="26" t="s">
        <v>11</v>
      </c>
      <c r="E62" s="17">
        <v>361.3</v>
      </c>
      <c r="F62" s="17">
        <v>324.1</v>
      </c>
      <c r="G62" s="25">
        <v>336.74</v>
      </c>
      <c r="H62" s="25">
        <v>350.21</v>
      </c>
      <c r="I62" s="25">
        <v>352.69</v>
      </c>
      <c r="J62" s="25">
        <v>363.87</v>
      </c>
      <c r="K62" s="25">
        <v>369.4</v>
      </c>
      <c r="L62" s="25">
        <v>378.42</v>
      </c>
      <c r="M62" s="25">
        <v>387.64</v>
      </c>
      <c r="N62" s="17">
        <v>275.5</v>
      </c>
    </row>
    <row r="63" spans="3:14" ht="12.75">
      <c r="C63" s="64" t="s">
        <v>17</v>
      </c>
      <c r="D63" s="26" t="s">
        <v>9</v>
      </c>
      <c r="E63" s="22">
        <f>E62/E64/N62*10000</f>
        <v>128.82453406736815</v>
      </c>
      <c r="F63" s="22">
        <f>F62/F64/E62*10000</f>
        <v>89.43554059658833</v>
      </c>
      <c r="G63" s="22">
        <f>G62/G64/F62*10000</f>
        <v>100.00002969651055</v>
      </c>
      <c r="H63" s="22">
        <f>H62/H64/G62*10000</f>
        <v>100.00011421731443</v>
      </c>
      <c r="I63" s="22">
        <f>I62/I64/G62*10000</f>
        <v>100.99960658578489</v>
      </c>
      <c r="J63" s="22">
        <f>J62/J64/H62*10000</f>
        <v>100.00049743287535</v>
      </c>
      <c r="K63" s="22">
        <f>K62/K64/I62*10000</f>
        <v>101.00084068025132</v>
      </c>
      <c r="L63" s="22">
        <f>L62/L64/J62*10000</f>
        <v>99.99873158418794</v>
      </c>
      <c r="M63" s="22">
        <f>M62/M64/K62*10000</f>
        <v>100.9987842835428</v>
      </c>
      <c r="N63" s="22">
        <v>98.1</v>
      </c>
    </row>
    <row r="64" spans="3:14" s="28" customFormat="1" ht="12.75">
      <c r="C64" s="61" t="s">
        <v>15</v>
      </c>
      <c r="D64" s="26" t="s">
        <v>9</v>
      </c>
      <c r="E64" s="17">
        <v>101.8</v>
      </c>
      <c r="F64" s="17">
        <v>100.3</v>
      </c>
      <c r="G64" s="22">
        <v>103.9</v>
      </c>
      <c r="H64" s="22">
        <v>104</v>
      </c>
      <c r="I64" s="22">
        <v>103.7</v>
      </c>
      <c r="J64" s="22">
        <v>103.9</v>
      </c>
      <c r="K64" s="22">
        <v>103.7</v>
      </c>
      <c r="L64" s="22">
        <v>104</v>
      </c>
      <c r="M64" s="22">
        <v>103.9</v>
      </c>
      <c r="N64" s="17">
        <v>101.9</v>
      </c>
    </row>
    <row r="65" spans="3:14" ht="12.75">
      <c r="C65" s="65"/>
      <c r="D65" s="26"/>
      <c r="E65" s="21"/>
      <c r="F65" s="21"/>
      <c r="G65" s="23"/>
      <c r="H65" s="23"/>
      <c r="I65" s="23"/>
      <c r="J65" s="23"/>
      <c r="K65" s="23"/>
      <c r="L65" s="23"/>
      <c r="M65" s="23"/>
      <c r="N65" s="21"/>
    </row>
    <row r="66" spans="3:14" ht="12.75">
      <c r="C66" s="66" t="s">
        <v>25</v>
      </c>
      <c r="D66" s="26"/>
      <c r="E66" s="21"/>
      <c r="F66" s="21"/>
      <c r="G66" s="23"/>
      <c r="H66" s="23"/>
      <c r="I66" s="23"/>
      <c r="J66" s="23"/>
      <c r="K66" s="23"/>
      <c r="L66" s="23"/>
      <c r="M66" s="23"/>
      <c r="N66" s="21"/>
    </row>
    <row r="67" spans="3:15" ht="24">
      <c r="C67" s="61" t="s">
        <v>26</v>
      </c>
      <c r="D67" s="26" t="s">
        <v>11</v>
      </c>
      <c r="E67" s="17">
        <v>1513.2</v>
      </c>
      <c r="F67" s="17">
        <v>1602.3</v>
      </c>
      <c r="G67" s="22">
        <v>1693</v>
      </c>
      <c r="H67" s="22">
        <v>1786</v>
      </c>
      <c r="I67" s="22">
        <v>1778</v>
      </c>
      <c r="J67" s="22">
        <v>1875.3</v>
      </c>
      <c r="K67" s="22">
        <v>1863.4</v>
      </c>
      <c r="L67" s="22">
        <v>1975.6</v>
      </c>
      <c r="M67" s="22">
        <v>1947.2</v>
      </c>
      <c r="N67" s="17">
        <v>1846.1</v>
      </c>
      <c r="O67" s="30"/>
    </row>
    <row r="68" spans="3:15" ht="12.75">
      <c r="C68" s="61" t="s">
        <v>17</v>
      </c>
      <c r="D68" s="26" t="s">
        <v>9</v>
      </c>
      <c r="E68" s="22">
        <f>E67/E69/N67*10000</f>
        <v>77.1094926769168</v>
      </c>
      <c r="F68" s="22">
        <f>F67/F69/E67*10000</f>
        <v>100.65416728228848</v>
      </c>
      <c r="G68" s="22">
        <f>G67/G69/F67*10000</f>
        <v>99.96273686755043</v>
      </c>
      <c r="H68" s="22">
        <f>H67/H69/G67*10000</f>
        <v>99.89887057223147</v>
      </c>
      <c r="I68" s="22">
        <f>I67/I69/G67*10000</f>
        <v>100.01968891514078</v>
      </c>
      <c r="J68" s="22">
        <f>J67/J69/H67*10000</f>
        <v>99.62049335863377</v>
      </c>
      <c r="K68" s="22">
        <f>K67/K69/I67*10000</f>
        <v>100.00300534952217</v>
      </c>
      <c r="L68" s="22">
        <f>L67/L69/J67*10000</f>
        <v>99.95111724565561</v>
      </c>
      <c r="M68" s="22">
        <f>M67/M69/K67*10000</f>
        <v>99.99727821705756</v>
      </c>
      <c r="N68" s="22">
        <v>95</v>
      </c>
      <c r="O68" s="30"/>
    </row>
    <row r="69" spans="3:15" ht="12.75">
      <c r="C69" s="61" t="s">
        <v>15</v>
      </c>
      <c r="D69" s="26" t="s">
        <v>9</v>
      </c>
      <c r="E69" s="17">
        <v>106.3</v>
      </c>
      <c r="F69" s="17">
        <v>105.2</v>
      </c>
      <c r="G69" s="22">
        <v>105.7</v>
      </c>
      <c r="H69" s="22">
        <v>105.6</v>
      </c>
      <c r="I69" s="22">
        <v>105</v>
      </c>
      <c r="J69" s="22">
        <v>105.4</v>
      </c>
      <c r="K69" s="22">
        <v>104.8</v>
      </c>
      <c r="L69" s="22">
        <v>105.4</v>
      </c>
      <c r="M69" s="22">
        <v>104.5</v>
      </c>
      <c r="N69" s="17">
        <v>105.3</v>
      </c>
      <c r="O69" s="30"/>
    </row>
    <row r="70" spans="3:15" ht="12.75">
      <c r="C70" s="65"/>
      <c r="D70" s="26"/>
      <c r="E70" s="21"/>
      <c r="F70" s="21"/>
      <c r="G70" s="23"/>
      <c r="H70" s="23"/>
      <c r="I70" s="23"/>
      <c r="J70" s="23"/>
      <c r="K70" s="23"/>
      <c r="L70" s="23"/>
      <c r="M70" s="23"/>
      <c r="N70" s="21"/>
      <c r="O70" s="30"/>
    </row>
    <row r="71" spans="3:15" ht="12.75">
      <c r="C71" s="66" t="s">
        <v>109</v>
      </c>
      <c r="D71" s="26"/>
      <c r="E71" s="21"/>
      <c r="F71" s="21"/>
      <c r="G71" s="23"/>
      <c r="H71" s="23"/>
      <c r="I71" s="23"/>
      <c r="J71" s="23"/>
      <c r="K71" s="23"/>
      <c r="L71" s="23"/>
      <c r="M71" s="23"/>
      <c r="N71" s="21"/>
      <c r="O71" s="30"/>
    </row>
    <row r="72" spans="3:15" ht="12.75">
      <c r="C72" s="64" t="s">
        <v>27</v>
      </c>
      <c r="D72" s="26" t="s">
        <v>11</v>
      </c>
      <c r="E72" s="17">
        <v>32.7</v>
      </c>
      <c r="F72" s="17">
        <v>34.6</v>
      </c>
      <c r="G72" s="22">
        <v>36.3</v>
      </c>
      <c r="H72" s="22">
        <v>37.7</v>
      </c>
      <c r="I72" s="22">
        <v>37.7</v>
      </c>
      <c r="J72" s="22">
        <v>39.2</v>
      </c>
      <c r="K72" s="22">
        <v>39.3</v>
      </c>
      <c r="L72" s="22">
        <v>40.7</v>
      </c>
      <c r="M72" s="22">
        <v>40.9</v>
      </c>
      <c r="N72" s="17">
        <v>24.5</v>
      </c>
      <c r="O72" s="30"/>
    </row>
    <row r="73" spans="3:15" ht="12.75">
      <c r="C73" s="64" t="s">
        <v>17</v>
      </c>
      <c r="D73" s="26" t="s">
        <v>9</v>
      </c>
      <c r="E73" s="22">
        <f>E72/E74/N72*10000</f>
        <v>128.33594976452122</v>
      </c>
      <c r="F73" s="22">
        <f>F72/F74/E72*10000</f>
        <v>102.62890160379905</v>
      </c>
      <c r="G73" s="22">
        <f>G72/G74/F72*10000</f>
        <v>99.7274665377261</v>
      </c>
      <c r="H73" s="22">
        <f>H72/H74/G72*10000</f>
        <v>100.05467178352099</v>
      </c>
      <c r="I73" s="22">
        <f>I72/I74/G72*10000</f>
        <v>100.24782752055482</v>
      </c>
      <c r="J73" s="22">
        <f>J72/J74/H72*10000</f>
        <v>100.07582275346371</v>
      </c>
      <c r="K73" s="22">
        <f>K72/K74/I72*10000</f>
        <v>100.33111821967151</v>
      </c>
      <c r="L73" s="22">
        <f>L72/L74/J72*10000</f>
        <v>99.929288365972</v>
      </c>
      <c r="M73" s="22">
        <f>M72/M74/K72*10000</f>
        <v>100.16481888290511</v>
      </c>
      <c r="N73" s="22">
        <v>1.2</v>
      </c>
      <c r="O73" s="30"/>
    </row>
    <row r="74" spans="3:15" ht="12.75">
      <c r="C74" s="64" t="s">
        <v>15</v>
      </c>
      <c r="D74" s="26" t="s">
        <v>9</v>
      </c>
      <c r="E74" s="17">
        <v>104</v>
      </c>
      <c r="F74" s="17">
        <v>103.1</v>
      </c>
      <c r="G74" s="22">
        <v>105.2</v>
      </c>
      <c r="H74" s="22">
        <v>103.8</v>
      </c>
      <c r="I74" s="22">
        <v>103.6</v>
      </c>
      <c r="J74" s="22">
        <v>103.9</v>
      </c>
      <c r="K74" s="22">
        <v>103.9</v>
      </c>
      <c r="L74" s="22">
        <v>103.9</v>
      </c>
      <c r="M74" s="22">
        <v>103.9</v>
      </c>
      <c r="N74" s="17">
        <v>107.8</v>
      </c>
      <c r="O74" s="30"/>
    </row>
    <row r="75" spans="3:15" ht="12.75">
      <c r="C75" s="64" t="s">
        <v>28</v>
      </c>
      <c r="D75" s="26" t="s">
        <v>11</v>
      </c>
      <c r="E75" s="17">
        <v>152.9</v>
      </c>
      <c r="F75" s="17">
        <v>176.3</v>
      </c>
      <c r="G75" s="73">
        <v>184.4</v>
      </c>
      <c r="H75" s="22">
        <v>193</v>
      </c>
      <c r="I75" s="22">
        <v>193.3</v>
      </c>
      <c r="J75" s="22">
        <v>201.5</v>
      </c>
      <c r="K75" s="22">
        <v>201.4</v>
      </c>
      <c r="L75" s="22">
        <v>210.2</v>
      </c>
      <c r="M75" s="22">
        <v>210</v>
      </c>
      <c r="N75" s="17">
        <v>193.4</v>
      </c>
      <c r="O75" s="30"/>
    </row>
    <row r="76" spans="3:15" ht="12.75">
      <c r="C76" s="64" t="s">
        <v>29</v>
      </c>
      <c r="D76" s="26" t="s">
        <v>9</v>
      </c>
      <c r="E76" s="22">
        <f>E75/E77/N75*10000</f>
        <v>75.1510885848986</v>
      </c>
      <c r="F76" s="22">
        <f>F75/F77/E75*10000</f>
        <v>110.9760542253047</v>
      </c>
      <c r="G76" s="22">
        <f>G75/G77/F75*10000</f>
        <v>99.99468574880511</v>
      </c>
      <c r="H76" s="22">
        <f>H75/H77/G75*10000</f>
        <v>99.96540057638082</v>
      </c>
      <c r="I76" s="22">
        <f>I75/I77/G75*10000</f>
        <v>100.02525210710206</v>
      </c>
      <c r="J76" s="22">
        <f>J75/J77/H75*10000</f>
        <v>100.00397038095805</v>
      </c>
      <c r="K76" s="22">
        <f>K75/K77/I75*10000</f>
        <v>99.99076550030631</v>
      </c>
      <c r="L76" s="22">
        <f>L75/L77/J75*10000</f>
        <v>100.0168915302061</v>
      </c>
      <c r="M76" s="22">
        <f>M75/M77/K75*10000</f>
        <v>99.97134154875603</v>
      </c>
      <c r="N76" s="22">
        <v>93.8</v>
      </c>
      <c r="O76" s="30"/>
    </row>
    <row r="77" spans="3:15" ht="12.75">
      <c r="C77" s="81" t="s">
        <v>30</v>
      </c>
      <c r="D77" s="52" t="s">
        <v>9</v>
      </c>
      <c r="E77" s="17">
        <v>105.2</v>
      </c>
      <c r="F77" s="17">
        <v>103.9</v>
      </c>
      <c r="G77" s="17">
        <v>104.6</v>
      </c>
      <c r="H77" s="17">
        <v>104.7</v>
      </c>
      <c r="I77" s="17">
        <v>104.8</v>
      </c>
      <c r="J77" s="17">
        <v>104.4</v>
      </c>
      <c r="K77" s="17">
        <v>104.2</v>
      </c>
      <c r="L77" s="17">
        <v>104.3</v>
      </c>
      <c r="M77" s="17">
        <v>104.3</v>
      </c>
      <c r="N77" s="17">
        <v>106.6</v>
      </c>
      <c r="O77" s="30"/>
    </row>
    <row r="78" spans="3:4" ht="15" customHeight="1">
      <c r="C78" s="80"/>
      <c r="D78" s="83"/>
    </row>
    <row r="79" spans="3:14" ht="40.5" customHeight="1">
      <c r="C79" s="82" t="s">
        <v>110</v>
      </c>
      <c r="D79" s="84"/>
      <c r="E79" s="21"/>
      <c r="F79" s="21"/>
      <c r="G79" s="23"/>
      <c r="H79" s="23"/>
      <c r="I79" s="23"/>
      <c r="J79" s="23"/>
      <c r="K79" s="23"/>
      <c r="L79" s="23"/>
      <c r="M79" s="23"/>
      <c r="N79" s="21"/>
    </row>
    <row r="80" spans="3:14" ht="25.5" customHeight="1">
      <c r="C80" s="67" t="s">
        <v>31</v>
      </c>
      <c r="D80" s="26" t="s">
        <v>32</v>
      </c>
      <c r="E80" s="21">
        <v>98</v>
      </c>
      <c r="F80" s="21">
        <f aca="true" t="shared" si="4" ref="F80:M80">F82+F84+F90+F91+F92+F93</f>
        <v>98</v>
      </c>
      <c r="G80" s="21">
        <f t="shared" si="4"/>
        <v>99</v>
      </c>
      <c r="H80" s="21">
        <f>H82+H84+H90+H91+H92+H93</f>
        <v>98</v>
      </c>
      <c r="I80" s="21">
        <f t="shared" si="4"/>
        <v>100</v>
      </c>
      <c r="J80" s="21">
        <f t="shared" si="4"/>
        <v>98</v>
      </c>
      <c r="K80" s="21">
        <f t="shared" si="4"/>
        <v>100</v>
      </c>
      <c r="L80" s="21">
        <f t="shared" si="4"/>
        <v>98</v>
      </c>
      <c r="M80" s="21">
        <f t="shared" si="4"/>
        <v>100</v>
      </c>
      <c r="N80" s="21">
        <v>90</v>
      </c>
    </row>
    <row r="81" spans="3:14" ht="24">
      <c r="C81" s="61" t="s">
        <v>33</v>
      </c>
      <c r="D81" s="26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3:14" ht="24">
      <c r="C82" s="61" t="s">
        <v>88</v>
      </c>
      <c r="D82" s="26" t="s">
        <v>32</v>
      </c>
      <c r="E82" s="21">
        <v>8</v>
      </c>
      <c r="F82" s="21">
        <v>6</v>
      </c>
      <c r="G82" s="21">
        <v>7</v>
      </c>
      <c r="H82" s="21">
        <v>6</v>
      </c>
      <c r="I82" s="21">
        <v>6</v>
      </c>
      <c r="J82" s="21">
        <v>6</v>
      </c>
      <c r="K82" s="21">
        <v>6</v>
      </c>
      <c r="L82" s="21">
        <v>6</v>
      </c>
      <c r="M82" s="21">
        <v>6</v>
      </c>
      <c r="N82" s="21">
        <v>8</v>
      </c>
    </row>
    <row r="83" spans="3:14" ht="12.75">
      <c r="C83" s="61" t="s">
        <v>12</v>
      </c>
      <c r="D83" s="26" t="s">
        <v>32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3:14" ht="12.75">
      <c r="C84" s="61" t="s">
        <v>16</v>
      </c>
      <c r="D84" s="26" t="s">
        <v>32</v>
      </c>
      <c r="E84" s="21">
        <v>6</v>
      </c>
      <c r="F84" s="21">
        <v>7</v>
      </c>
      <c r="G84" s="21">
        <v>6</v>
      </c>
      <c r="H84" s="21">
        <v>7</v>
      </c>
      <c r="I84" s="21">
        <v>7</v>
      </c>
      <c r="J84" s="21">
        <v>7</v>
      </c>
      <c r="K84" s="21">
        <v>7</v>
      </c>
      <c r="L84" s="21">
        <v>7</v>
      </c>
      <c r="M84" s="21">
        <v>7</v>
      </c>
      <c r="N84" s="21">
        <v>7</v>
      </c>
    </row>
    <row r="85" spans="3:14" ht="12.75">
      <c r="C85" s="61"/>
      <c r="D85" s="26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ht="12.75">
      <c r="C86" s="89" t="s">
        <v>3</v>
      </c>
      <c r="D86" s="90" t="s">
        <v>4</v>
      </c>
      <c r="E86" s="68" t="s">
        <v>5</v>
      </c>
      <c r="F86" s="68" t="s">
        <v>5</v>
      </c>
      <c r="G86" s="69" t="s">
        <v>6</v>
      </c>
      <c r="H86" s="91" t="s">
        <v>7</v>
      </c>
      <c r="I86" s="92"/>
      <c r="J86" s="92"/>
      <c r="K86" s="92"/>
      <c r="L86" s="92"/>
      <c r="M86" s="92"/>
      <c r="N86" s="10" t="s">
        <v>5</v>
      </c>
    </row>
    <row r="87" spans="3:14" ht="12.75">
      <c r="C87" s="89"/>
      <c r="D87" s="90"/>
      <c r="E87" s="93">
        <v>2017</v>
      </c>
      <c r="F87" s="93">
        <v>2018</v>
      </c>
      <c r="G87" s="90">
        <v>2019</v>
      </c>
      <c r="H87" s="91">
        <v>2020</v>
      </c>
      <c r="I87" s="92"/>
      <c r="J87" s="91">
        <v>2021</v>
      </c>
      <c r="K87" s="92"/>
      <c r="L87" s="91">
        <v>2022</v>
      </c>
      <c r="M87" s="92"/>
      <c r="N87" s="98">
        <v>2016</v>
      </c>
    </row>
    <row r="88" spans="3:14" s="50" customFormat="1" ht="26.25" customHeight="1">
      <c r="C88" s="89"/>
      <c r="D88" s="90"/>
      <c r="E88" s="94"/>
      <c r="F88" s="94"/>
      <c r="G88" s="90"/>
      <c r="H88" s="70" t="s">
        <v>90</v>
      </c>
      <c r="I88" s="70" t="s">
        <v>91</v>
      </c>
      <c r="J88" s="70" t="s">
        <v>90</v>
      </c>
      <c r="K88" s="70" t="s">
        <v>91</v>
      </c>
      <c r="L88" s="70" t="s">
        <v>90</v>
      </c>
      <c r="M88" s="70" t="s">
        <v>91</v>
      </c>
      <c r="N88" s="98"/>
    </row>
    <row r="89" spans="3:14" ht="12.75">
      <c r="C89" s="89"/>
      <c r="D89" s="90"/>
      <c r="E89" s="95"/>
      <c r="F89" s="95"/>
      <c r="G89" s="90"/>
      <c r="H89" s="69" t="s">
        <v>99</v>
      </c>
      <c r="I89" s="69" t="s">
        <v>100</v>
      </c>
      <c r="J89" s="69" t="s">
        <v>99</v>
      </c>
      <c r="K89" s="69" t="s">
        <v>100</v>
      </c>
      <c r="L89" s="69" t="s">
        <v>99</v>
      </c>
      <c r="M89" s="69" t="s">
        <v>100</v>
      </c>
      <c r="N89" s="98"/>
    </row>
    <row r="90" spans="3:14" ht="24">
      <c r="C90" s="18" t="s">
        <v>34</v>
      </c>
      <c r="D90" s="26" t="s">
        <v>32</v>
      </c>
      <c r="E90" s="21">
        <v>2</v>
      </c>
      <c r="F90" s="21">
        <v>3</v>
      </c>
      <c r="G90" s="21">
        <v>3</v>
      </c>
      <c r="H90" s="21">
        <v>3</v>
      </c>
      <c r="I90" s="21">
        <v>3</v>
      </c>
      <c r="J90" s="21">
        <v>3</v>
      </c>
      <c r="K90" s="21">
        <v>3</v>
      </c>
      <c r="L90" s="21">
        <v>3</v>
      </c>
      <c r="M90" s="21">
        <v>3</v>
      </c>
      <c r="N90" s="21">
        <v>1</v>
      </c>
    </row>
    <row r="91" spans="3:14" ht="12.75">
      <c r="C91" s="18" t="s">
        <v>25</v>
      </c>
      <c r="D91" s="26" t="s">
        <v>32</v>
      </c>
      <c r="E91" s="21">
        <v>5</v>
      </c>
      <c r="F91" s="21">
        <v>5</v>
      </c>
      <c r="G91" s="21">
        <v>5</v>
      </c>
      <c r="H91" s="21">
        <v>5</v>
      </c>
      <c r="I91" s="21">
        <v>5</v>
      </c>
      <c r="J91" s="21">
        <v>5</v>
      </c>
      <c r="K91" s="21">
        <v>5</v>
      </c>
      <c r="L91" s="21">
        <v>5</v>
      </c>
      <c r="M91" s="21">
        <v>5</v>
      </c>
      <c r="N91" s="21">
        <v>5</v>
      </c>
    </row>
    <row r="92" spans="3:14" ht="12.75">
      <c r="C92" s="18" t="s">
        <v>35</v>
      </c>
      <c r="D92" s="26" t="s">
        <v>32</v>
      </c>
      <c r="E92" s="21">
        <v>52</v>
      </c>
      <c r="F92" s="21">
        <v>50</v>
      </c>
      <c r="G92" s="21">
        <v>51</v>
      </c>
      <c r="H92" s="21">
        <v>50</v>
      </c>
      <c r="I92" s="21">
        <v>52</v>
      </c>
      <c r="J92" s="21">
        <v>50</v>
      </c>
      <c r="K92" s="21">
        <v>52</v>
      </c>
      <c r="L92" s="21">
        <v>50</v>
      </c>
      <c r="M92" s="21">
        <v>52</v>
      </c>
      <c r="N92" s="21">
        <v>45</v>
      </c>
    </row>
    <row r="93" spans="3:14" ht="12.75">
      <c r="C93" s="18" t="s">
        <v>36</v>
      </c>
      <c r="D93" s="26" t="s">
        <v>32</v>
      </c>
      <c r="E93" s="21">
        <v>25</v>
      </c>
      <c r="F93" s="21">
        <v>27</v>
      </c>
      <c r="G93" s="21">
        <v>27</v>
      </c>
      <c r="H93" s="21">
        <v>27</v>
      </c>
      <c r="I93" s="21">
        <v>27</v>
      </c>
      <c r="J93" s="21">
        <v>27</v>
      </c>
      <c r="K93" s="21">
        <v>27</v>
      </c>
      <c r="L93" s="21">
        <v>27</v>
      </c>
      <c r="M93" s="21">
        <v>27</v>
      </c>
      <c r="N93" s="21">
        <v>24</v>
      </c>
    </row>
    <row r="94" spans="3:15" ht="24.75" customHeight="1">
      <c r="C94" s="31" t="s">
        <v>37</v>
      </c>
      <c r="D94" s="26" t="s">
        <v>8</v>
      </c>
      <c r="E94" s="44">
        <f>E96+E98+E99+E100+E101+E102</f>
        <v>2.16</v>
      </c>
      <c r="F94" s="44">
        <f aca="true" t="shared" si="5" ref="F94:M94">F96+F98+F99+F100+F101+F102</f>
        <v>1.1949999999999998</v>
      </c>
      <c r="G94" s="44">
        <f t="shared" si="5"/>
        <v>1.2000000000000002</v>
      </c>
      <c r="H94" s="44">
        <f t="shared" si="5"/>
        <v>1.1949999999999998</v>
      </c>
      <c r="I94" s="44">
        <f t="shared" si="5"/>
        <v>1.205</v>
      </c>
      <c r="J94" s="44">
        <f t="shared" si="5"/>
        <v>1.1949999999999998</v>
      </c>
      <c r="K94" s="44">
        <f t="shared" si="5"/>
        <v>1.205</v>
      </c>
      <c r="L94" s="44">
        <f t="shared" si="5"/>
        <v>1.1949999999999998</v>
      </c>
      <c r="M94" s="44">
        <f t="shared" si="5"/>
        <v>1.205</v>
      </c>
      <c r="N94" s="44">
        <v>2.4</v>
      </c>
      <c r="O94" s="30"/>
    </row>
    <row r="95" spans="3:15" ht="24">
      <c r="C95" s="18" t="s">
        <v>33</v>
      </c>
      <c r="D95" s="26" t="s">
        <v>8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30"/>
    </row>
    <row r="96" spans="3:14" ht="12.75">
      <c r="C96" s="24" t="s">
        <v>39</v>
      </c>
      <c r="D96" s="32" t="s">
        <v>40</v>
      </c>
      <c r="E96" s="21">
        <v>0.205</v>
      </c>
      <c r="F96" s="21">
        <v>0.14</v>
      </c>
      <c r="G96" s="21">
        <v>0.145</v>
      </c>
      <c r="H96" s="21">
        <v>0.14</v>
      </c>
      <c r="I96" s="21">
        <v>0.145</v>
      </c>
      <c r="J96" s="21">
        <v>0.14</v>
      </c>
      <c r="K96" s="21">
        <v>0.145</v>
      </c>
      <c r="L96" s="21">
        <v>0.14</v>
      </c>
      <c r="M96" s="21">
        <v>0.145</v>
      </c>
      <c r="N96" s="21"/>
    </row>
    <row r="97" spans="3:15" ht="12.75">
      <c r="C97" s="18" t="s">
        <v>12</v>
      </c>
      <c r="D97" s="26" t="s">
        <v>8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30"/>
    </row>
    <row r="98" spans="3:15" ht="12.75">
      <c r="C98" s="18" t="s">
        <v>16</v>
      </c>
      <c r="D98" s="26" t="s">
        <v>8</v>
      </c>
      <c r="E98" s="44">
        <v>0.15</v>
      </c>
      <c r="F98" s="44">
        <v>0.105</v>
      </c>
      <c r="G98" s="44">
        <v>0.105</v>
      </c>
      <c r="H98" s="44">
        <v>0.105</v>
      </c>
      <c r="I98" s="44">
        <v>0.105</v>
      </c>
      <c r="J98" s="44">
        <v>0.105</v>
      </c>
      <c r="K98" s="44">
        <v>0.105</v>
      </c>
      <c r="L98" s="44">
        <v>0.105</v>
      </c>
      <c r="M98" s="44">
        <v>0.105</v>
      </c>
      <c r="N98" s="44">
        <v>0.19</v>
      </c>
      <c r="O98" s="30"/>
    </row>
    <row r="99" spans="3:15" ht="24">
      <c r="C99" s="18" t="s">
        <v>34</v>
      </c>
      <c r="D99" s="26" t="s">
        <v>8</v>
      </c>
      <c r="E99" s="44">
        <v>0.098</v>
      </c>
      <c r="F99" s="44">
        <v>0.08</v>
      </c>
      <c r="G99" s="44">
        <v>0.08</v>
      </c>
      <c r="H99" s="44">
        <v>0.08</v>
      </c>
      <c r="I99" s="44">
        <v>0.08</v>
      </c>
      <c r="J99" s="44">
        <v>0.08</v>
      </c>
      <c r="K99" s="44">
        <v>0.08</v>
      </c>
      <c r="L99" s="44">
        <v>0.08</v>
      </c>
      <c r="M99" s="44">
        <v>0.08</v>
      </c>
      <c r="N99" s="44">
        <v>0.098</v>
      </c>
      <c r="O99" s="30"/>
    </row>
    <row r="100" spans="3:15" ht="12.75">
      <c r="C100" s="18" t="s">
        <v>25</v>
      </c>
      <c r="D100" s="26" t="s">
        <v>8</v>
      </c>
      <c r="E100" s="21">
        <v>0.095</v>
      </c>
      <c r="F100" s="21">
        <v>0.07</v>
      </c>
      <c r="G100" s="21">
        <v>0.07</v>
      </c>
      <c r="H100" s="21">
        <v>0.07</v>
      </c>
      <c r="I100" s="21">
        <v>0.07</v>
      </c>
      <c r="J100" s="21">
        <v>0.07</v>
      </c>
      <c r="K100" s="21">
        <v>0.07</v>
      </c>
      <c r="L100" s="21">
        <v>0.07</v>
      </c>
      <c r="M100" s="21">
        <v>0.07</v>
      </c>
      <c r="N100" s="21">
        <v>0.095</v>
      </c>
      <c r="O100" s="30"/>
    </row>
    <row r="101" spans="3:15" ht="12.75">
      <c r="C101" s="18" t="s">
        <v>35</v>
      </c>
      <c r="D101" s="26" t="s">
        <v>8</v>
      </c>
      <c r="E101" s="21">
        <v>1.44</v>
      </c>
      <c r="F101" s="21">
        <v>0.42</v>
      </c>
      <c r="G101" s="21">
        <v>0.42</v>
      </c>
      <c r="H101" s="21">
        <v>0.42</v>
      </c>
      <c r="I101" s="21">
        <v>0.425</v>
      </c>
      <c r="J101" s="21">
        <v>0.42</v>
      </c>
      <c r="K101" s="21">
        <v>0.425</v>
      </c>
      <c r="L101" s="21">
        <v>0.42</v>
      </c>
      <c r="M101" s="21">
        <v>0.425</v>
      </c>
      <c r="N101" s="21">
        <v>1.611</v>
      </c>
      <c r="O101" s="30"/>
    </row>
    <row r="102" spans="3:15" ht="12.75">
      <c r="C102" s="18" t="s">
        <v>36</v>
      </c>
      <c r="D102" s="26" t="s">
        <v>8</v>
      </c>
      <c r="E102" s="21">
        <v>0.172</v>
      </c>
      <c r="F102" s="21">
        <v>0.38</v>
      </c>
      <c r="G102" s="21">
        <v>0.38</v>
      </c>
      <c r="H102" s="21">
        <v>0.38</v>
      </c>
      <c r="I102" s="21">
        <v>0.38</v>
      </c>
      <c r="J102" s="21">
        <v>0.38</v>
      </c>
      <c r="K102" s="21">
        <v>0.38</v>
      </c>
      <c r="L102" s="21">
        <v>0.38</v>
      </c>
      <c r="M102" s="21">
        <v>0.38</v>
      </c>
      <c r="N102" s="21">
        <v>0.406</v>
      </c>
      <c r="O102" s="30"/>
    </row>
    <row r="103" spans="3:14" ht="12.75">
      <c r="C103" s="31" t="s">
        <v>38</v>
      </c>
      <c r="D103" s="26" t="s">
        <v>11</v>
      </c>
      <c r="E103" s="21">
        <f aca="true" t="shared" si="6" ref="E103:M103">E105+E106+E107+E108+E109+E110+E111</f>
        <v>4015.8</v>
      </c>
      <c r="F103" s="21">
        <f t="shared" si="6"/>
        <v>4117</v>
      </c>
      <c r="G103" s="21">
        <f t="shared" si="6"/>
        <v>4240.4</v>
      </c>
      <c r="H103" s="21">
        <f t="shared" si="6"/>
        <v>4326</v>
      </c>
      <c r="I103" s="21">
        <f t="shared" si="6"/>
        <v>4346</v>
      </c>
      <c r="J103" s="21">
        <f t="shared" si="6"/>
        <v>4414</v>
      </c>
      <c r="K103" s="21">
        <f t="shared" si="6"/>
        <v>4455</v>
      </c>
      <c r="L103" s="21">
        <f t="shared" si="6"/>
        <v>4502.2</v>
      </c>
      <c r="M103" s="21">
        <f t="shared" si="6"/>
        <v>4566.5</v>
      </c>
      <c r="N103" s="21">
        <v>3897.1</v>
      </c>
    </row>
    <row r="104" spans="3:14" ht="24" customHeight="1">
      <c r="C104" s="18" t="s">
        <v>33</v>
      </c>
      <c r="D104" s="26" t="s">
        <v>11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3:14" ht="12.75">
      <c r="C105" s="18" t="s">
        <v>12</v>
      </c>
      <c r="D105" s="26" t="s">
        <v>11</v>
      </c>
      <c r="E105" s="21"/>
      <c r="F105" s="21"/>
      <c r="G105" s="12"/>
      <c r="H105" s="12"/>
      <c r="I105" s="12"/>
      <c r="J105" s="12"/>
      <c r="K105" s="12"/>
      <c r="L105" s="21"/>
      <c r="M105" s="21"/>
      <c r="N105" s="21"/>
    </row>
    <row r="106" spans="3:14" ht="12.75">
      <c r="C106" s="18" t="s">
        <v>16</v>
      </c>
      <c r="D106" s="26" t="s">
        <v>11</v>
      </c>
      <c r="E106" s="21">
        <v>158.4</v>
      </c>
      <c r="F106" s="21">
        <v>142.3</v>
      </c>
      <c r="G106" s="21">
        <v>146.6</v>
      </c>
      <c r="H106" s="21">
        <v>150</v>
      </c>
      <c r="I106" s="21">
        <v>150.3</v>
      </c>
      <c r="J106" s="21">
        <v>153</v>
      </c>
      <c r="K106" s="21">
        <v>154</v>
      </c>
      <c r="L106" s="21">
        <v>156</v>
      </c>
      <c r="M106" s="21">
        <v>157.9</v>
      </c>
      <c r="N106" s="21">
        <v>153.8</v>
      </c>
    </row>
    <row r="107" spans="3:14" ht="30" customHeight="1">
      <c r="C107" s="18" t="s">
        <v>34</v>
      </c>
      <c r="D107" s="26" t="s">
        <v>11</v>
      </c>
      <c r="E107" s="21">
        <v>72.8</v>
      </c>
      <c r="F107" s="21">
        <v>74.3</v>
      </c>
      <c r="G107" s="21">
        <v>76.5</v>
      </c>
      <c r="H107" s="21">
        <v>78</v>
      </c>
      <c r="I107" s="21">
        <v>78.4</v>
      </c>
      <c r="J107" s="21">
        <v>80</v>
      </c>
      <c r="K107" s="21">
        <v>80.4</v>
      </c>
      <c r="L107" s="21">
        <v>81.6</v>
      </c>
      <c r="M107" s="21">
        <v>82.4</v>
      </c>
      <c r="N107" s="21">
        <v>707</v>
      </c>
    </row>
    <row r="108" spans="3:14" ht="12.75">
      <c r="C108" s="18" t="s">
        <v>25</v>
      </c>
      <c r="D108" s="26" t="s">
        <v>11</v>
      </c>
      <c r="E108" s="21">
        <v>216.6</v>
      </c>
      <c r="F108" s="21">
        <v>218</v>
      </c>
      <c r="G108" s="21">
        <v>224.5</v>
      </c>
      <c r="H108" s="21">
        <v>229</v>
      </c>
      <c r="I108" s="21">
        <v>230</v>
      </c>
      <c r="J108" s="21">
        <v>234</v>
      </c>
      <c r="K108" s="21">
        <v>236</v>
      </c>
      <c r="L108" s="21">
        <v>238.7</v>
      </c>
      <c r="M108" s="21">
        <v>242</v>
      </c>
      <c r="N108" s="21">
        <v>210.3</v>
      </c>
    </row>
    <row r="109" spans="3:14" ht="12.75">
      <c r="C109" s="18" t="s">
        <v>35</v>
      </c>
      <c r="D109" s="26" t="s">
        <v>11</v>
      </c>
      <c r="E109" s="21">
        <v>2690</v>
      </c>
      <c r="F109" s="21">
        <v>2757.3</v>
      </c>
      <c r="G109" s="21">
        <v>2840</v>
      </c>
      <c r="H109" s="21">
        <v>2897</v>
      </c>
      <c r="I109" s="21">
        <v>2911</v>
      </c>
      <c r="J109" s="21">
        <v>2955</v>
      </c>
      <c r="K109" s="21">
        <v>2983.8</v>
      </c>
      <c r="L109" s="21">
        <v>3014.1</v>
      </c>
      <c r="M109" s="21">
        <v>3058.4</v>
      </c>
      <c r="N109" s="21">
        <v>2610.7</v>
      </c>
    </row>
    <row r="110" spans="3:14" ht="12.75">
      <c r="C110" s="18" t="s">
        <v>36</v>
      </c>
      <c r="D110" s="26" t="s">
        <v>11</v>
      </c>
      <c r="E110" s="21">
        <v>236.3</v>
      </c>
      <c r="F110" s="21">
        <v>267.4</v>
      </c>
      <c r="G110" s="21">
        <v>275.4</v>
      </c>
      <c r="H110" s="21">
        <v>281</v>
      </c>
      <c r="I110" s="21">
        <v>282.3</v>
      </c>
      <c r="J110" s="21">
        <v>287</v>
      </c>
      <c r="K110" s="21">
        <v>289.4</v>
      </c>
      <c r="L110" s="21">
        <v>292.7</v>
      </c>
      <c r="M110" s="21">
        <v>296.6</v>
      </c>
      <c r="N110" s="21">
        <v>228.6</v>
      </c>
    </row>
    <row r="111" spans="3:14" ht="12.75">
      <c r="C111" s="24" t="s">
        <v>39</v>
      </c>
      <c r="D111" s="32" t="s">
        <v>40</v>
      </c>
      <c r="E111" s="21">
        <v>641.7</v>
      </c>
      <c r="F111" s="21">
        <v>657.7</v>
      </c>
      <c r="G111" s="21">
        <v>677.4</v>
      </c>
      <c r="H111" s="21">
        <v>691</v>
      </c>
      <c r="I111" s="21">
        <v>694</v>
      </c>
      <c r="J111" s="21">
        <v>705</v>
      </c>
      <c r="K111" s="21">
        <v>711.4</v>
      </c>
      <c r="L111" s="21">
        <v>719.1</v>
      </c>
      <c r="M111" s="21">
        <v>729.2</v>
      </c>
      <c r="N111" s="21">
        <v>623</v>
      </c>
    </row>
    <row r="112" spans="3:14" ht="12.75">
      <c r="C112" s="33" t="s">
        <v>41</v>
      </c>
      <c r="D112" s="34"/>
      <c r="E112" s="21"/>
      <c r="F112" s="21"/>
      <c r="G112" s="23"/>
      <c r="H112" s="23"/>
      <c r="I112" s="23"/>
      <c r="J112" s="23"/>
      <c r="K112" s="23"/>
      <c r="L112" s="23"/>
      <c r="M112" s="23"/>
      <c r="N112" s="28"/>
    </row>
    <row r="113" spans="3:14" ht="110.25" customHeight="1">
      <c r="C113" s="35" t="s">
        <v>83</v>
      </c>
      <c r="D113" s="32" t="s">
        <v>11</v>
      </c>
      <c r="E113" s="17">
        <f aca="true" t="shared" si="7" ref="E113:M113">E116+E117+E118+E120+E126+E127+E128+E129+E130+E131+E132+E119</f>
        <v>60.809000000000005</v>
      </c>
      <c r="F113" s="17">
        <f t="shared" si="7"/>
        <v>121.3</v>
      </c>
      <c r="G113" s="17">
        <f t="shared" si="7"/>
        <v>137.1</v>
      </c>
      <c r="H113" s="17">
        <f t="shared" si="7"/>
        <v>186.7</v>
      </c>
      <c r="I113" s="17">
        <f t="shared" si="7"/>
        <v>242.7</v>
      </c>
      <c r="J113" s="17">
        <f t="shared" si="7"/>
        <v>772.5</v>
      </c>
      <c r="K113" s="17">
        <f t="shared" si="7"/>
        <v>809.1</v>
      </c>
      <c r="L113" s="17">
        <f t="shared" si="7"/>
        <v>652.1</v>
      </c>
      <c r="M113" s="17">
        <f t="shared" si="7"/>
        <v>665.1</v>
      </c>
      <c r="N113" s="17">
        <v>50.8</v>
      </c>
    </row>
    <row r="114" spans="3:14" ht="12.75">
      <c r="C114" s="35" t="s">
        <v>42</v>
      </c>
      <c r="D114" s="26" t="s">
        <v>9</v>
      </c>
      <c r="E114" s="17">
        <f>E113/E115/N113*10000</f>
        <v>115.43178004388798</v>
      </c>
      <c r="F114" s="17">
        <f>F113/F115/E113*10000</f>
        <v>189.43689562622066</v>
      </c>
      <c r="G114" s="17">
        <f>G113/G115/F113*10000</f>
        <v>107.54096714705815</v>
      </c>
      <c r="H114" s="17">
        <f>H113/H115/G113*10000</f>
        <v>130.68903290115654</v>
      </c>
      <c r="I114" s="17">
        <f>I113/I115/G113*10000</f>
        <v>170.21545194411715</v>
      </c>
      <c r="J114" s="17">
        <f>J113/J115/H113*10000</f>
        <v>397.0877150056492</v>
      </c>
      <c r="K114" s="17">
        <f>K113/K115/I113*10000</f>
        <v>320.2445114935364</v>
      </c>
      <c r="L114" s="17">
        <f>L113/L115/J113*10000</f>
        <v>81.08956722593723</v>
      </c>
      <c r="M114" s="17">
        <f>M113/M115/K113*10000</f>
        <v>78.96488680452931</v>
      </c>
      <c r="N114" s="17">
        <v>108.3</v>
      </c>
    </row>
    <row r="115" spans="3:14" ht="25.5" customHeight="1">
      <c r="C115" s="51" t="s">
        <v>30</v>
      </c>
      <c r="D115" s="52" t="s">
        <v>9</v>
      </c>
      <c r="E115" s="17">
        <v>103.7</v>
      </c>
      <c r="F115" s="17">
        <v>105.3</v>
      </c>
      <c r="G115" s="17">
        <v>105.1</v>
      </c>
      <c r="H115" s="17">
        <v>104.2</v>
      </c>
      <c r="I115" s="17">
        <v>104</v>
      </c>
      <c r="J115" s="17">
        <v>104.2</v>
      </c>
      <c r="K115" s="17">
        <v>104.1</v>
      </c>
      <c r="L115" s="17">
        <v>104.1</v>
      </c>
      <c r="M115" s="17">
        <v>104.1</v>
      </c>
      <c r="N115" s="17">
        <v>106.3</v>
      </c>
    </row>
    <row r="116" spans="3:14" ht="67.5">
      <c r="C116" s="49" t="s">
        <v>85</v>
      </c>
      <c r="D116" s="26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3:14" ht="38.25">
      <c r="C117" s="45" t="s">
        <v>82</v>
      </c>
      <c r="D117" s="32" t="s">
        <v>84</v>
      </c>
      <c r="E117" s="21"/>
      <c r="F117" s="21"/>
      <c r="G117" s="21">
        <v>1.6</v>
      </c>
      <c r="H117" s="21">
        <v>2</v>
      </c>
      <c r="I117" s="21">
        <v>2.5</v>
      </c>
      <c r="J117" s="21"/>
      <c r="K117" s="21"/>
      <c r="L117" s="21"/>
      <c r="M117" s="21"/>
      <c r="N117" s="21">
        <v>3.899</v>
      </c>
    </row>
    <row r="118" spans="3:14" ht="38.25">
      <c r="C118" s="45" t="s">
        <v>12</v>
      </c>
      <c r="D118" s="32" t="s">
        <v>84</v>
      </c>
      <c r="E118" s="21"/>
      <c r="F118" s="21">
        <v>15.7</v>
      </c>
      <c r="G118" s="21"/>
      <c r="H118" s="21"/>
      <c r="I118" s="21">
        <v>5</v>
      </c>
      <c r="J118" s="21"/>
      <c r="K118" s="21"/>
      <c r="L118" s="21"/>
      <c r="M118" s="21"/>
      <c r="N118" s="21"/>
    </row>
    <row r="119" spans="3:14" ht="38.25">
      <c r="C119" s="76" t="s">
        <v>92</v>
      </c>
      <c r="D119" s="32" t="s">
        <v>84</v>
      </c>
      <c r="E119" s="21"/>
      <c r="F119" s="21"/>
      <c r="G119" s="21">
        <v>0.5</v>
      </c>
      <c r="H119" s="21">
        <v>1.2</v>
      </c>
      <c r="I119" s="21">
        <v>1.5</v>
      </c>
      <c r="J119" s="21">
        <v>10</v>
      </c>
      <c r="K119" s="21">
        <v>10</v>
      </c>
      <c r="L119" s="21">
        <v>11</v>
      </c>
      <c r="M119" s="21">
        <v>13</v>
      </c>
      <c r="N119" s="96"/>
    </row>
    <row r="120" spans="3:14" ht="51">
      <c r="C120" s="75" t="s">
        <v>93</v>
      </c>
      <c r="D120" s="32" t="s">
        <v>84</v>
      </c>
      <c r="E120" s="21"/>
      <c r="F120" s="21">
        <v>22.4</v>
      </c>
      <c r="G120" s="21">
        <v>5.2</v>
      </c>
      <c r="H120" s="21">
        <v>6</v>
      </c>
      <c r="I120" s="21">
        <v>6</v>
      </c>
      <c r="J120" s="21">
        <v>6</v>
      </c>
      <c r="K120" s="21">
        <v>6</v>
      </c>
      <c r="L120" s="21">
        <v>10</v>
      </c>
      <c r="M120" s="21">
        <v>10</v>
      </c>
      <c r="N120" s="97"/>
    </row>
    <row r="121" spans="3:14" ht="12.75">
      <c r="C121" s="71"/>
      <c r="D121" s="3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ht="12.75">
      <c r="C122" s="89" t="s">
        <v>3</v>
      </c>
      <c r="D122" s="90" t="s">
        <v>4</v>
      </c>
      <c r="E122" s="68" t="s">
        <v>5</v>
      </c>
      <c r="F122" s="68" t="s">
        <v>5</v>
      </c>
      <c r="G122" s="69" t="s">
        <v>6</v>
      </c>
      <c r="H122" s="91" t="s">
        <v>7</v>
      </c>
      <c r="I122" s="92"/>
      <c r="J122" s="92"/>
      <c r="K122" s="92"/>
      <c r="L122" s="92"/>
      <c r="M122" s="92"/>
      <c r="N122" s="10" t="s">
        <v>5</v>
      </c>
    </row>
    <row r="123" spans="3:14" ht="12.75">
      <c r="C123" s="89"/>
      <c r="D123" s="90"/>
      <c r="E123" s="93">
        <v>2017</v>
      </c>
      <c r="F123" s="93">
        <v>2018</v>
      </c>
      <c r="G123" s="90">
        <v>2019</v>
      </c>
      <c r="H123" s="91">
        <v>2020</v>
      </c>
      <c r="I123" s="92"/>
      <c r="J123" s="91">
        <v>2021</v>
      </c>
      <c r="K123" s="92"/>
      <c r="L123" s="91">
        <v>2022</v>
      </c>
      <c r="M123" s="92"/>
      <c r="N123" s="98">
        <v>2016</v>
      </c>
    </row>
    <row r="124" spans="3:14" s="50" customFormat="1" ht="26.25" customHeight="1">
      <c r="C124" s="89"/>
      <c r="D124" s="90"/>
      <c r="E124" s="94"/>
      <c r="F124" s="94"/>
      <c r="G124" s="90"/>
      <c r="H124" s="70" t="s">
        <v>90</v>
      </c>
      <c r="I124" s="70" t="s">
        <v>91</v>
      </c>
      <c r="J124" s="70" t="s">
        <v>90</v>
      </c>
      <c r="K124" s="70" t="s">
        <v>91</v>
      </c>
      <c r="L124" s="70" t="s">
        <v>90</v>
      </c>
      <c r="M124" s="70" t="s">
        <v>91</v>
      </c>
      <c r="N124" s="98"/>
    </row>
    <row r="125" spans="3:14" ht="12.75">
      <c r="C125" s="89"/>
      <c r="D125" s="90"/>
      <c r="E125" s="95"/>
      <c r="F125" s="95"/>
      <c r="G125" s="90"/>
      <c r="H125" s="69" t="s">
        <v>99</v>
      </c>
      <c r="I125" s="69" t="s">
        <v>100</v>
      </c>
      <c r="J125" s="69" t="s">
        <v>99</v>
      </c>
      <c r="K125" s="69" t="s">
        <v>100</v>
      </c>
      <c r="L125" s="69" t="s">
        <v>99</v>
      </c>
      <c r="M125" s="69" t="s">
        <v>100</v>
      </c>
      <c r="N125" s="98"/>
    </row>
    <row r="126" spans="3:14" ht="38.25">
      <c r="C126" s="36" t="s">
        <v>43</v>
      </c>
      <c r="D126" s="32" t="s">
        <v>84</v>
      </c>
      <c r="E126" s="21"/>
      <c r="F126" s="21">
        <v>5.2</v>
      </c>
      <c r="G126" s="21">
        <v>2.5</v>
      </c>
      <c r="H126" s="21">
        <v>1.5</v>
      </c>
      <c r="I126" s="21">
        <v>3.6</v>
      </c>
      <c r="J126" s="21">
        <v>1.5</v>
      </c>
      <c r="K126" s="21">
        <v>4</v>
      </c>
      <c r="L126" s="21">
        <v>1.5</v>
      </c>
      <c r="M126" s="21">
        <v>4</v>
      </c>
      <c r="N126" s="21"/>
    </row>
    <row r="127" spans="3:14" ht="38.25">
      <c r="C127" s="36" t="s">
        <v>44</v>
      </c>
      <c r="D127" s="46" t="s">
        <v>84</v>
      </c>
      <c r="E127" s="21">
        <v>36.192</v>
      </c>
      <c r="F127" s="21">
        <v>8.1</v>
      </c>
      <c r="G127" s="21">
        <v>7.9</v>
      </c>
      <c r="H127" s="21">
        <v>10</v>
      </c>
      <c r="I127" s="21">
        <v>10</v>
      </c>
      <c r="J127" s="21">
        <v>15</v>
      </c>
      <c r="K127" s="21">
        <v>18</v>
      </c>
      <c r="L127" s="21">
        <v>15</v>
      </c>
      <c r="M127" s="21">
        <v>18</v>
      </c>
      <c r="N127" s="21">
        <v>3.834</v>
      </c>
    </row>
    <row r="128" spans="3:14" ht="38.25">
      <c r="C128" s="36" t="s">
        <v>45</v>
      </c>
      <c r="D128" s="32" t="s">
        <v>84</v>
      </c>
      <c r="E128" s="21">
        <v>15.094</v>
      </c>
      <c r="F128" s="21">
        <v>50.1</v>
      </c>
      <c r="G128" s="21">
        <v>65</v>
      </c>
      <c r="H128" s="21">
        <v>30</v>
      </c>
      <c r="I128" s="21">
        <v>30</v>
      </c>
      <c r="J128" s="21">
        <v>600</v>
      </c>
      <c r="K128" s="21">
        <v>600</v>
      </c>
      <c r="L128" s="21">
        <v>600</v>
      </c>
      <c r="M128" s="21">
        <v>600</v>
      </c>
      <c r="N128" s="21">
        <v>34.558</v>
      </c>
    </row>
    <row r="129" spans="3:14" ht="38.25">
      <c r="C129" s="36" t="s">
        <v>46</v>
      </c>
      <c r="D129" s="32" t="s">
        <v>84</v>
      </c>
      <c r="E129" s="21">
        <v>1.561</v>
      </c>
      <c r="F129" s="21">
        <v>16.2</v>
      </c>
      <c r="G129" s="21">
        <v>23</v>
      </c>
      <c r="H129" s="21">
        <v>10</v>
      </c>
      <c r="I129" s="21">
        <v>15</v>
      </c>
      <c r="J129" s="21">
        <v>14</v>
      </c>
      <c r="K129" s="21">
        <v>21</v>
      </c>
      <c r="L129" s="21">
        <v>10</v>
      </c>
      <c r="M129" s="21">
        <v>15</v>
      </c>
      <c r="N129" s="21">
        <v>7.228</v>
      </c>
    </row>
    <row r="130" spans="3:14" ht="38.25">
      <c r="C130" s="45" t="s">
        <v>104</v>
      </c>
      <c r="D130" s="32" t="s">
        <v>84</v>
      </c>
      <c r="E130" s="21">
        <v>5.521</v>
      </c>
      <c r="F130" s="21">
        <v>3.5</v>
      </c>
      <c r="G130" s="21">
        <v>30</v>
      </c>
      <c r="H130" s="21">
        <v>125</v>
      </c>
      <c r="I130" s="21">
        <v>167.6</v>
      </c>
      <c r="J130" s="21">
        <v>125</v>
      </c>
      <c r="K130" s="21">
        <v>148.6</v>
      </c>
      <c r="L130" s="21">
        <v>3.6</v>
      </c>
      <c r="M130" s="21">
        <v>3.6</v>
      </c>
      <c r="N130" s="21"/>
    </row>
    <row r="131" spans="3:14" ht="38.25">
      <c r="C131" s="45" t="s">
        <v>81</v>
      </c>
      <c r="D131" s="32" t="s">
        <v>84</v>
      </c>
      <c r="E131" s="21">
        <v>2.441</v>
      </c>
      <c r="F131" s="21">
        <v>0.03</v>
      </c>
      <c r="G131" s="21">
        <v>1.3</v>
      </c>
      <c r="H131" s="21">
        <v>1</v>
      </c>
      <c r="I131" s="21">
        <v>1.5</v>
      </c>
      <c r="J131" s="21">
        <v>1</v>
      </c>
      <c r="K131" s="21">
        <v>1.5</v>
      </c>
      <c r="L131" s="21">
        <v>1</v>
      </c>
      <c r="M131" s="21">
        <v>1.5</v>
      </c>
      <c r="N131" s="21">
        <v>0.6</v>
      </c>
    </row>
    <row r="132" spans="3:14" ht="38.25">
      <c r="C132" s="45" t="s">
        <v>115</v>
      </c>
      <c r="D132" s="32" t="s">
        <v>84</v>
      </c>
      <c r="E132" s="21"/>
      <c r="F132" s="21">
        <v>0.07</v>
      </c>
      <c r="G132" s="21">
        <v>0.1</v>
      </c>
      <c r="H132" s="21"/>
      <c r="I132" s="21"/>
      <c r="J132" s="21"/>
      <c r="K132" s="21"/>
      <c r="L132" s="21"/>
      <c r="M132" s="21"/>
      <c r="N132" s="21">
        <v>0.72</v>
      </c>
    </row>
    <row r="133" spans="3:14" ht="12.75">
      <c r="C133" s="36"/>
      <c r="D133" s="32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3:14" ht="67.5">
      <c r="C134" s="49" t="s">
        <v>87</v>
      </c>
      <c r="D134" s="46"/>
      <c r="E134" s="21">
        <f aca="true" t="shared" si="8" ref="E134:M134">E136+E137+E138</f>
        <v>7.8500000000000005</v>
      </c>
      <c r="F134" s="21">
        <f t="shared" si="8"/>
        <v>23.403999999999996</v>
      </c>
      <c r="G134" s="19">
        <f t="shared" si="8"/>
        <v>37.707</v>
      </c>
      <c r="H134" s="19">
        <f t="shared" si="8"/>
        <v>0</v>
      </c>
      <c r="I134" s="21">
        <f t="shared" si="8"/>
        <v>8.047</v>
      </c>
      <c r="J134" s="21">
        <f t="shared" si="8"/>
        <v>0</v>
      </c>
      <c r="K134" s="21">
        <f t="shared" si="8"/>
        <v>6</v>
      </c>
      <c r="L134" s="21">
        <f t="shared" si="8"/>
        <v>0</v>
      </c>
      <c r="M134" s="21">
        <f t="shared" si="8"/>
        <v>0</v>
      </c>
      <c r="N134" s="21">
        <v>45.347</v>
      </c>
    </row>
    <row r="135" spans="3:14" ht="12.75">
      <c r="C135" s="36" t="s">
        <v>47</v>
      </c>
      <c r="D135" s="46" t="s">
        <v>86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3:14" ht="12.75">
      <c r="C136" s="35" t="s">
        <v>48</v>
      </c>
      <c r="D136" s="46" t="s">
        <v>86</v>
      </c>
      <c r="E136" s="21"/>
      <c r="F136" s="21">
        <v>0</v>
      </c>
      <c r="G136" s="21">
        <v>0</v>
      </c>
      <c r="H136" s="74">
        <v>0</v>
      </c>
      <c r="I136" s="74">
        <v>0</v>
      </c>
      <c r="J136" s="74">
        <v>0</v>
      </c>
      <c r="K136" s="21">
        <v>0</v>
      </c>
      <c r="L136" s="21">
        <v>0</v>
      </c>
      <c r="M136" s="21">
        <v>0</v>
      </c>
      <c r="N136" s="21">
        <v>6.808</v>
      </c>
    </row>
    <row r="137" spans="3:14" ht="12.75">
      <c r="C137" s="35" t="s">
        <v>49</v>
      </c>
      <c r="D137" s="46" t="s">
        <v>86</v>
      </c>
      <c r="E137" s="21">
        <v>6.28</v>
      </c>
      <c r="F137" s="21">
        <v>17.923</v>
      </c>
      <c r="G137" s="21">
        <v>36.209</v>
      </c>
      <c r="H137" s="21">
        <v>0</v>
      </c>
      <c r="I137" s="21">
        <v>0</v>
      </c>
      <c r="J137" s="21">
        <v>0</v>
      </c>
      <c r="K137" s="21"/>
      <c r="L137" s="21">
        <v>0</v>
      </c>
      <c r="M137" s="21">
        <v>0</v>
      </c>
      <c r="N137" s="21">
        <v>31.01</v>
      </c>
    </row>
    <row r="138" spans="3:14" ht="12.75">
      <c r="C138" s="35" t="s">
        <v>50</v>
      </c>
      <c r="D138" s="46" t="s">
        <v>86</v>
      </c>
      <c r="E138" s="21">
        <v>1.57</v>
      </c>
      <c r="F138" s="21">
        <v>5.481</v>
      </c>
      <c r="G138" s="21">
        <v>1.498</v>
      </c>
      <c r="H138" s="21">
        <v>0</v>
      </c>
      <c r="I138" s="21">
        <v>8.047</v>
      </c>
      <c r="J138" s="21">
        <v>0</v>
      </c>
      <c r="K138" s="21">
        <v>6</v>
      </c>
      <c r="L138" s="21">
        <v>0</v>
      </c>
      <c r="M138" s="21">
        <v>0</v>
      </c>
      <c r="N138" s="21">
        <v>7.529</v>
      </c>
    </row>
    <row r="139" spans="3:14" ht="12.75">
      <c r="C139" s="35"/>
      <c r="D139" s="46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3:14" ht="12.75">
      <c r="C140" s="45" t="s">
        <v>51</v>
      </c>
      <c r="D140" s="26" t="s">
        <v>52</v>
      </c>
      <c r="E140" s="21">
        <v>1210</v>
      </c>
      <c r="F140" s="21">
        <v>2424</v>
      </c>
      <c r="G140" s="21">
        <v>1580</v>
      </c>
      <c r="H140" s="21">
        <v>2100</v>
      </c>
      <c r="I140" s="21">
        <v>2650</v>
      </c>
      <c r="J140" s="21">
        <v>1800</v>
      </c>
      <c r="K140" s="21">
        <v>2400</v>
      </c>
      <c r="L140" s="21">
        <v>1950</v>
      </c>
      <c r="M140" s="21">
        <v>2500</v>
      </c>
      <c r="N140" s="21">
        <v>1302</v>
      </c>
    </row>
    <row r="141" spans="3:14" ht="12.75">
      <c r="C141" s="37" t="s">
        <v>53</v>
      </c>
      <c r="D141" s="26"/>
      <c r="E141" s="21"/>
      <c r="F141" s="21"/>
      <c r="G141" s="23"/>
      <c r="H141" s="23"/>
      <c r="I141" s="23"/>
      <c r="J141" s="23"/>
      <c r="K141" s="23"/>
      <c r="L141" s="23"/>
      <c r="M141" s="23"/>
      <c r="N141" s="21"/>
    </row>
    <row r="142" spans="3:14" ht="12.75" hidden="1">
      <c r="C142" s="36" t="s">
        <v>54</v>
      </c>
      <c r="D142" s="26"/>
      <c r="E142" s="21"/>
      <c r="F142" s="21"/>
      <c r="G142" s="21"/>
      <c r="H142" s="38"/>
      <c r="I142" s="38"/>
      <c r="J142" s="21"/>
      <c r="K142" s="21"/>
      <c r="L142" s="21"/>
      <c r="M142" s="21"/>
      <c r="N142" s="43"/>
    </row>
    <row r="143" spans="3:14" ht="12.75" hidden="1">
      <c r="C143" s="35" t="s">
        <v>55</v>
      </c>
      <c r="D143" s="26" t="s">
        <v>11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43"/>
    </row>
    <row r="144" spans="3:14" ht="25.5" hidden="1">
      <c r="C144" s="39" t="s">
        <v>56</v>
      </c>
      <c r="D144" s="26" t="s">
        <v>11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43"/>
    </row>
    <row r="145" spans="3:14" ht="12.75" hidden="1">
      <c r="C145" s="39" t="s">
        <v>57</v>
      </c>
      <c r="D145" s="26" t="s">
        <v>11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43"/>
    </row>
    <row r="146" spans="3:14" ht="12.75" hidden="1">
      <c r="C146" s="39" t="s">
        <v>58</v>
      </c>
      <c r="D146" s="26" t="s">
        <v>11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43"/>
    </row>
    <row r="147" spans="3:14" ht="12.75" hidden="1">
      <c r="C147" s="36" t="s">
        <v>59</v>
      </c>
      <c r="D147" s="26" t="s">
        <v>11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43"/>
    </row>
    <row r="148" spans="3:14" ht="12.75" hidden="1">
      <c r="C148" s="36" t="s">
        <v>60</v>
      </c>
      <c r="D148" s="26" t="s">
        <v>11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43"/>
    </row>
    <row r="149" spans="3:14" ht="12.75" hidden="1">
      <c r="C149" s="36" t="s">
        <v>61</v>
      </c>
      <c r="D149" s="26" t="s">
        <v>11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43"/>
    </row>
    <row r="150" spans="3:14" ht="12.75" hidden="1">
      <c r="C150" s="39" t="s">
        <v>62</v>
      </c>
      <c r="D150" s="26" t="s">
        <v>11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43"/>
    </row>
    <row r="151" spans="3:14" ht="12.75" hidden="1">
      <c r="C151" s="39" t="s">
        <v>63</v>
      </c>
      <c r="D151" s="26" t="s">
        <v>11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43"/>
    </row>
    <row r="152" spans="3:14" ht="12.75" hidden="1">
      <c r="C152" s="36" t="s">
        <v>64</v>
      </c>
      <c r="D152" s="26" t="s">
        <v>65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42"/>
    </row>
    <row r="153" spans="3:14" ht="21.75" customHeight="1" hidden="1">
      <c r="C153" s="36" t="s">
        <v>66</v>
      </c>
      <c r="D153" s="26" t="s">
        <v>67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43"/>
    </row>
    <row r="154" spans="3:14" ht="12.75" hidden="1">
      <c r="C154" s="37" t="s">
        <v>68</v>
      </c>
      <c r="D154" s="26" t="s">
        <v>11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43"/>
    </row>
    <row r="155" spans="3:14" ht="12.75" hidden="1">
      <c r="C155" s="36" t="s">
        <v>69</v>
      </c>
      <c r="D155" s="40" t="s">
        <v>11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43"/>
    </row>
    <row r="156" spans="3:14" ht="12.75" hidden="1">
      <c r="C156" s="36" t="s">
        <v>70</v>
      </c>
      <c r="D156" s="26" t="s">
        <v>11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43"/>
    </row>
    <row r="157" spans="3:14" ht="12.75" hidden="1">
      <c r="C157" s="36" t="s">
        <v>71</v>
      </c>
      <c r="D157" s="26" t="s">
        <v>11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43"/>
    </row>
    <row r="158" spans="3:14" ht="12.75" hidden="1">
      <c r="C158" s="36" t="s">
        <v>72</v>
      </c>
      <c r="D158" s="26" t="s">
        <v>11</v>
      </c>
      <c r="E158" s="21"/>
      <c r="F158" s="21"/>
      <c r="G158" s="21"/>
      <c r="H158" s="21"/>
      <c r="I158" s="21"/>
      <c r="J158" s="21"/>
      <c r="K158" s="21"/>
      <c r="L158" s="21"/>
      <c r="M158" s="21"/>
      <c r="N158" s="43"/>
    </row>
    <row r="159" spans="3:14" ht="12.75">
      <c r="C159" s="36"/>
      <c r="D159" s="26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3:14" ht="12.75">
      <c r="C160" s="47" t="s">
        <v>89</v>
      </c>
      <c r="D160" s="26" t="s">
        <v>73</v>
      </c>
      <c r="E160" s="48">
        <v>11959</v>
      </c>
      <c r="F160" s="48">
        <v>12522</v>
      </c>
      <c r="G160" s="48">
        <v>13245</v>
      </c>
      <c r="H160" s="48">
        <v>14172</v>
      </c>
      <c r="I160" s="48">
        <v>14172</v>
      </c>
      <c r="J160" s="48">
        <v>15200</v>
      </c>
      <c r="K160" s="48">
        <v>15200</v>
      </c>
      <c r="L160" s="48">
        <v>16500</v>
      </c>
      <c r="M160" s="48">
        <v>16500</v>
      </c>
      <c r="N160" s="48">
        <v>11565.49</v>
      </c>
    </row>
    <row r="161" spans="3:14" ht="12.75">
      <c r="C161" s="37" t="s">
        <v>74</v>
      </c>
      <c r="D161" s="26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3:14" ht="12.75">
      <c r="C162" s="35" t="s">
        <v>75</v>
      </c>
      <c r="D162" s="26" t="s">
        <v>8</v>
      </c>
      <c r="E162" s="21">
        <v>18.2</v>
      </c>
      <c r="F162" s="21">
        <v>17.9</v>
      </c>
      <c r="G162" s="21">
        <v>17.7</v>
      </c>
      <c r="H162" s="21">
        <v>17.3</v>
      </c>
      <c r="I162" s="21">
        <v>17.7</v>
      </c>
      <c r="J162" s="21">
        <v>17.2</v>
      </c>
      <c r="K162" s="21">
        <v>17.6</v>
      </c>
      <c r="L162" s="21">
        <v>17</v>
      </c>
      <c r="M162" s="21">
        <v>17.5</v>
      </c>
      <c r="N162" s="21">
        <v>18.4</v>
      </c>
    </row>
    <row r="163" spans="3:14" ht="12.75">
      <c r="C163" s="35" t="s">
        <v>76</v>
      </c>
      <c r="D163" s="26" t="s">
        <v>8</v>
      </c>
      <c r="E163" s="21">
        <v>10</v>
      </c>
      <c r="F163" s="21">
        <v>10</v>
      </c>
      <c r="G163" s="21">
        <v>10</v>
      </c>
      <c r="H163" s="21">
        <v>10</v>
      </c>
      <c r="I163" s="21">
        <v>10.5</v>
      </c>
      <c r="J163" s="21">
        <v>10.1</v>
      </c>
      <c r="K163" s="21">
        <v>10.5</v>
      </c>
      <c r="L163" s="21">
        <v>10.2</v>
      </c>
      <c r="M163" s="21">
        <v>10.5</v>
      </c>
      <c r="N163" s="21">
        <v>11</v>
      </c>
    </row>
    <row r="164" spans="3:14" ht="23.25" customHeight="1">
      <c r="C164" s="35" t="s">
        <v>77</v>
      </c>
      <c r="D164" s="26" t="s">
        <v>8</v>
      </c>
      <c r="E164" s="21">
        <v>0.32</v>
      </c>
      <c r="F164" s="21">
        <v>0.3</v>
      </c>
      <c r="G164" s="21">
        <v>0.4</v>
      </c>
      <c r="H164" s="44">
        <v>0.5</v>
      </c>
      <c r="I164" s="44">
        <v>0.4</v>
      </c>
      <c r="J164" s="44">
        <v>0.6</v>
      </c>
      <c r="K164" s="44">
        <v>0.4</v>
      </c>
      <c r="L164" s="44">
        <v>0.6</v>
      </c>
      <c r="M164" s="44">
        <v>0.4</v>
      </c>
      <c r="N164" s="21">
        <v>0.384</v>
      </c>
    </row>
    <row r="165" spans="3:14" ht="21" customHeight="1">
      <c r="C165" s="35" t="s">
        <v>78</v>
      </c>
      <c r="D165" s="26" t="s">
        <v>79</v>
      </c>
      <c r="E165" s="21">
        <v>1.7</v>
      </c>
      <c r="F165" s="21">
        <v>1.5</v>
      </c>
      <c r="G165" s="21">
        <v>2</v>
      </c>
      <c r="H165" s="21">
        <v>2.2</v>
      </c>
      <c r="I165" s="21">
        <v>1.7</v>
      </c>
      <c r="J165" s="21">
        <v>2.3</v>
      </c>
      <c r="K165" s="21">
        <v>1.8</v>
      </c>
      <c r="L165" s="17">
        <v>2.5</v>
      </c>
      <c r="M165" s="17">
        <v>2.1</v>
      </c>
      <c r="N165" s="21">
        <v>2.1</v>
      </c>
    </row>
    <row r="166" spans="3:14" ht="12.75">
      <c r="C166" s="35"/>
      <c r="D166" s="26"/>
      <c r="E166" s="21"/>
      <c r="F166" s="21"/>
      <c r="G166" s="17"/>
      <c r="H166" s="21"/>
      <c r="I166" s="21"/>
      <c r="J166" s="21"/>
      <c r="K166" s="21"/>
      <c r="L166" s="21"/>
      <c r="M166" s="21"/>
      <c r="N166" s="21"/>
    </row>
    <row r="167" spans="3:14" ht="39.75" customHeight="1">
      <c r="C167" s="41" t="s">
        <v>80</v>
      </c>
      <c r="D167" s="26" t="s">
        <v>11</v>
      </c>
      <c r="E167" s="17">
        <v>2998.3</v>
      </c>
      <c r="F167" s="17">
        <v>2533.4</v>
      </c>
      <c r="G167" s="17">
        <v>2754.1</v>
      </c>
      <c r="H167" s="17">
        <v>2922.5</v>
      </c>
      <c r="I167" s="17">
        <v>2933.2</v>
      </c>
      <c r="J167" s="21">
        <v>3119.8</v>
      </c>
      <c r="K167" s="21">
        <v>3153.2</v>
      </c>
      <c r="L167" s="21">
        <v>3287</v>
      </c>
      <c r="M167" s="21">
        <v>3343.4</v>
      </c>
      <c r="N167" s="17">
        <v>2771.6</v>
      </c>
    </row>
    <row r="168" spans="3:14" ht="12.75" hidden="1">
      <c r="C168"/>
      <c r="E168"/>
      <c r="F168"/>
      <c r="G168"/>
      <c r="H168"/>
      <c r="I168"/>
      <c r="J168"/>
      <c r="K168"/>
      <c r="L168"/>
      <c r="M168"/>
      <c r="N168"/>
    </row>
    <row r="169" spans="3:14" ht="12.75" hidden="1">
      <c r="C169"/>
      <c r="E169"/>
      <c r="F169"/>
      <c r="G169"/>
      <c r="H169"/>
      <c r="I169"/>
      <c r="J169"/>
      <c r="K169"/>
      <c r="L169"/>
      <c r="M169"/>
      <c r="N169"/>
    </row>
    <row r="170" spans="3:14" ht="12.75" hidden="1">
      <c r="C170"/>
      <c r="E170"/>
      <c r="F170"/>
      <c r="G170"/>
      <c r="H170"/>
      <c r="I170"/>
      <c r="J170"/>
      <c r="K170"/>
      <c r="L170"/>
      <c r="M170"/>
      <c r="N170"/>
    </row>
    <row r="171" spans="3:14" ht="12.75" hidden="1">
      <c r="C171"/>
      <c r="E171"/>
      <c r="F171"/>
      <c r="G171"/>
      <c r="H171"/>
      <c r="I171"/>
      <c r="J171"/>
      <c r="K171"/>
      <c r="L171"/>
      <c r="M171"/>
      <c r="N171"/>
    </row>
    <row r="172" spans="3:14" ht="12.75" hidden="1">
      <c r="C172"/>
      <c r="E172"/>
      <c r="F172"/>
      <c r="G172"/>
      <c r="H172"/>
      <c r="I172"/>
      <c r="J172"/>
      <c r="K172"/>
      <c r="L172"/>
      <c r="M172"/>
      <c r="N172"/>
    </row>
    <row r="173" spans="3:14" ht="20.25" customHeight="1"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7"/>
    </row>
    <row r="175" spans="4:14" ht="12.75">
      <c r="D175" s="105" t="s">
        <v>101</v>
      </c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4:14" ht="12.75">
      <c r="D176" s="106"/>
      <c r="E176" s="106"/>
      <c r="F176" s="107"/>
      <c r="G176" s="107"/>
      <c r="H176" s="107"/>
      <c r="I176" s="107"/>
      <c r="J176" s="107"/>
      <c r="K176" s="107"/>
      <c r="L176" s="108"/>
      <c r="M176" s="108"/>
      <c r="N176" s="107"/>
    </row>
  </sheetData>
  <sheetProtection selectLockedCells="1" selectUnlockedCells="1"/>
  <mergeCells count="44">
    <mergeCell ref="H11:M11"/>
    <mergeCell ref="L12:M12"/>
    <mergeCell ref="J12:K12"/>
    <mergeCell ref="C7:M7"/>
    <mergeCell ref="C8:M9"/>
    <mergeCell ref="N12:N14"/>
    <mergeCell ref="C38:C41"/>
    <mergeCell ref="F39:F41"/>
    <mergeCell ref="D175:N176"/>
    <mergeCell ref="C11:C14"/>
    <mergeCell ref="D11:D14"/>
    <mergeCell ref="F12:F14"/>
    <mergeCell ref="G12:G14"/>
    <mergeCell ref="E12:E14"/>
    <mergeCell ref="H12:I12"/>
    <mergeCell ref="D38:D41"/>
    <mergeCell ref="H38:M38"/>
    <mergeCell ref="E39:E41"/>
    <mergeCell ref="G39:G41"/>
    <mergeCell ref="H39:I39"/>
    <mergeCell ref="J39:K39"/>
    <mergeCell ref="N123:N125"/>
    <mergeCell ref="N87:N89"/>
    <mergeCell ref="N39:N41"/>
    <mergeCell ref="L39:M39"/>
    <mergeCell ref="L87:M87"/>
    <mergeCell ref="N119:N120"/>
    <mergeCell ref="C86:C89"/>
    <mergeCell ref="D86:D89"/>
    <mergeCell ref="H86:M86"/>
    <mergeCell ref="F87:F89"/>
    <mergeCell ref="G87:G89"/>
    <mergeCell ref="H87:I87"/>
    <mergeCell ref="J87:K87"/>
    <mergeCell ref="E87:E89"/>
    <mergeCell ref="C122:C125"/>
    <mergeCell ref="D122:D125"/>
    <mergeCell ref="H122:M122"/>
    <mergeCell ref="E123:E125"/>
    <mergeCell ref="F123:F125"/>
    <mergeCell ref="G123:G125"/>
    <mergeCell ref="H123:I123"/>
    <mergeCell ref="J123:K123"/>
    <mergeCell ref="L123:M123"/>
  </mergeCells>
  <printOptions/>
  <pageMargins left="0.984251968503937" right="0.984251968503937" top="0.984251968503937" bottom="0.984251968503937" header="0.5118110236220472" footer="0.5118110236220472"/>
  <pageSetup firstPageNumber="1" useFirstPageNumber="1" fitToHeight="4" horizontalDpi="300" verticalDpi="300" orientation="landscape" paperSize="9" scale="55" r:id="rId1"/>
  <headerFooter alignWithMargins="0">
    <oddHeader>&amp;C&amp;A</oddHeader>
    <oddFooter>&amp;CСтраница &amp;P</oddFooter>
  </headerFooter>
  <rowBreaks count="3" manualBreakCount="3">
    <brk id="37" min="2" max="24" man="1"/>
    <brk id="85" min="2" max="24" man="1"/>
    <brk id="121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4">
      <selection activeCell="C7" sqref="C7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Коровитская Дарья</cp:lastModifiedBy>
  <cp:lastPrinted>2019-07-23T03:35:43Z</cp:lastPrinted>
  <dcterms:created xsi:type="dcterms:W3CDTF">2010-06-21T13:03:26Z</dcterms:created>
  <dcterms:modified xsi:type="dcterms:W3CDTF">2019-07-25T01:46:23Z</dcterms:modified>
  <cp:category/>
  <cp:version/>
  <cp:contentType/>
  <cp:contentStatus/>
  <cp:revision>274</cp:revision>
</cp:coreProperties>
</file>